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mc:AlternateContent xmlns:mc="http://schemas.openxmlformats.org/markup-compatibility/2006">
    <mc:Choice Requires="x15">
      <x15ac:absPath xmlns:x15ac="http://schemas.microsoft.com/office/spreadsheetml/2010/11/ac" url="Y:\المجموعة_الإحصائية\بيانات 2022\الجانب السكاني والاجتماعي\"/>
    </mc:Choice>
  </mc:AlternateContent>
  <xr:revisionPtr revIDLastSave="0" documentId="13_ncr:1_{04A15BE8-D8FC-4256-918E-E4ADCA536609}" xr6:coauthVersionLast="47" xr6:coauthVersionMax="47" xr10:uidLastSave="{00000000-0000-0000-0000-000000000000}"/>
  <bookViews>
    <workbookView xWindow="-120" yWindow="-120" windowWidth="29040" windowHeight="15840" tabRatio="898" activeTab="13" xr2:uid="{00000000-000D-0000-FFFF-FFFF00000000}"/>
  </bookViews>
  <sheets>
    <sheet name="Cover" sheetId="86" r:id="rId1"/>
    <sheet name="التقديم" sheetId="85" r:id="rId2"/>
    <sheet name="150" sheetId="6" r:id="rId3"/>
    <sheet name="GR.41" sheetId="50" r:id="rId4"/>
    <sheet name="151" sheetId="87" r:id="rId5"/>
    <sheet name="152" sheetId="49" r:id="rId6"/>
    <sheet name="153" sheetId="8" r:id="rId7"/>
    <sheet name="154" sheetId="107" r:id="rId8"/>
    <sheet name="155" sheetId="106" r:id="rId9"/>
    <sheet name="156" sheetId="105" r:id="rId10"/>
    <sheet name="157" sheetId="9" r:id="rId11"/>
    <sheet name="158" sheetId="88" r:id="rId12"/>
    <sheet name="159" sheetId="77" r:id="rId13"/>
    <sheet name="160" sheetId="119" r:id="rId14"/>
    <sheet name="161" sheetId="89" r:id="rId15"/>
    <sheet name="162" sheetId="112" r:id="rId16"/>
    <sheet name="163" sheetId="104" r:id="rId17"/>
    <sheet name="164" sheetId="29" r:id="rId18"/>
    <sheet name="165" sheetId="30" r:id="rId19"/>
    <sheet name="166" sheetId="90" r:id="rId20"/>
    <sheet name="167" sheetId="36" r:id="rId21"/>
    <sheet name="168" sheetId="98" r:id="rId22"/>
    <sheet name="169" sheetId="110" r:id="rId23"/>
    <sheet name="170" sheetId="109" r:id="rId24"/>
    <sheet name="171" sheetId="108" r:id="rId25"/>
    <sheet name="172" sheetId="96" r:id="rId26"/>
    <sheet name="173" sheetId="97" r:id="rId27"/>
    <sheet name="174" sheetId="103" r:id="rId28"/>
    <sheet name="175" sheetId="113" r:id="rId29"/>
    <sheet name="176" sheetId="99" r:id="rId30"/>
    <sheet name="177" sheetId="19" r:id="rId31"/>
    <sheet name="178" sheetId="72" r:id="rId32"/>
    <sheet name="179" sheetId="92" r:id="rId33"/>
    <sheet name="180" sheetId="93" r:id="rId34"/>
    <sheet name="181" sheetId="114" r:id="rId35"/>
    <sheet name="182" sheetId="115" r:id="rId36"/>
    <sheet name="183" sheetId="116" r:id="rId37"/>
    <sheet name="184" sheetId="117" r:id="rId38"/>
    <sheet name="185" sheetId="118" r:id="rId39"/>
  </sheets>
  <externalReferences>
    <externalReference r:id="rId40"/>
    <externalReference r:id="rId41"/>
    <externalReference r:id="rId42"/>
    <externalReference r:id="rId43"/>
  </externalReferences>
  <definedNames>
    <definedName name="eddfg" localSheetId="28">'[1]1'!#REF!</definedName>
    <definedName name="eddfg">'[2]1'!#REF!</definedName>
    <definedName name="hghghfghghfghghghfghg" localSheetId="28">'[2]1'!#REF!</definedName>
    <definedName name="hghghfghghfghghghfghg">'[2]1'!#REF!</definedName>
    <definedName name="hujgukgukgugugugoutgug" localSheetId="28">'[2]1'!#REF!</definedName>
    <definedName name="hujgukgukgugugugoutgug">'[2]1'!#REF!</definedName>
    <definedName name="OLE_LINK7" localSheetId="26">'173'!$J$38</definedName>
    <definedName name="_xlnm.Print_Area" localSheetId="2">'150'!$A$1:$G$18</definedName>
    <definedName name="_xlnm.Print_Area" localSheetId="4">'151'!$A$1:$I$13</definedName>
    <definedName name="_xlnm.Print_Area" localSheetId="5">'152'!$A$1:$K$14</definedName>
    <definedName name="_xlnm.Print_Area" localSheetId="6">'153'!$A$1:$K$38</definedName>
    <definedName name="_xlnm.Print_Area" localSheetId="7">'154'!$A$1:$E$12</definedName>
    <definedName name="_xlnm.Print_Area" localSheetId="8">'155'!$A$1:$H$13</definedName>
    <definedName name="_xlnm.Print_Area" localSheetId="9">'156'!$A$1:$E$23</definedName>
    <definedName name="_xlnm.Print_Area" localSheetId="11">'158'!$A$1:$Q$20</definedName>
    <definedName name="_xlnm.Print_Area" localSheetId="12">'159'!$A$1:$I$19</definedName>
    <definedName name="_xlnm.Print_Area" localSheetId="13">'160'!$A$1:$O$26</definedName>
    <definedName name="_xlnm.Print_Area" localSheetId="14">'161'!$A$1:$P$20</definedName>
    <definedName name="_xlnm.Print_Area" localSheetId="15">'162'!$A$1:$J$22</definedName>
    <definedName name="_xlnm.Print_Area" localSheetId="16">'163'!$A$1:$N$23</definedName>
    <definedName name="_xlnm.Print_Area" localSheetId="17">'164'!$A$1:$F$14</definedName>
    <definedName name="_xlnm.Print_Area" localSheetId="18">'165'!$A$1:$K$14</definedName>
    <definedName name="_xlnm.Print_Area" localSheetId="19">'166'!$A$1:$O$26</definedName>
    <definedName name="_xlnm.Print_Area" localSheetId="20">'167'!$A$1:$Q$22</definedName>
    <definedName name="_xlnm.Print_Area" localSheetId="21">'168'!$A$1:$K$33</definedName>
    <definedName name="_xlnm.Print_Area" localSheetId="22">'169'!$A$1:$Q$25</definedName>
    <definedName name="_xlnm.Print_Area" localSheetId="23">'170'!$A$1:$G$18</definedName>
    <definedName name="_xlnm.Print_Area" localSheetId="24">'171'!$A$1:$G$21</definedName>
    <definedName name="_xlnm.Print_Area" localSheetId="25">'172'!$A$1:$O$17</definedName>
    <definedName name="_xlnm.Print_Area" localSheetId="26">'173'!$A$1:$G$59</definedName>
    <definedName name="_xlnm.Print_Area" localSheetId="27">'174'!$A$1:$R$31</definedName>
    <definedName name="_xlnm.Print_Area" localSheetId="28">'175'!$A$1:$D$16</definedName>
    <definedName name="_xlnm.Print_Area" localSheetId="29">'176'!$A$1:$I$21</definedName>
    <definedName name="_xlnm.Print_Area" localSheetId="30">'177'!$A$1:$G$14</definedName>
    <definedName name="_xlnm.Print_Area" localSheetId="31">'178'!$A$1:$H$14</definedName>
    <definedName name="_xlnm.Print_Area" localSheetId="32">'179'!$A$1:$L$22</definedName>
    <definedName name="_xlnm.Print_Area" localSheetId="33">'180'!$A$1:$P$14</definedName>
    <definedName name="_xlnm.Print_Area" localSheetId="34">'181'!$A$1:$L$18</definedName>
    <definedName name="_xlnm.Print_Area" localSheetId="35">'182'!$A$1:$C$12</definedName>
    <definedName name="_xlnm.Print_Area" localSheetId="36">'183'!$A$1:$D$20</definedName>
    <definedName name="_xlnm.Print_Area" localSheetId="37">'184'!$A$1:$D$14</definedName>
    <definedName name="_xlnm.Print_Area" localSheetId="38">'185'!$A$1:$D$16</definedName>
    <definedName name="_xlnm.Print_Area" localSheetId="0">Cover!$A$1:$A$7</definedName>
    <definedName name="_xlnm.Print_Area" localSheetId="1">التقديم!$A$1:$C$27</definedName>
    <definedName name="_xlnm.Print_Titles" localSheetId="26">'173'!$1:$6</definedName>
    <definedName name="sheet00" localSheetId="28">'[1]1'!#REF!</definedName>
    <definedName name="sheet00">'[2]1'!#REF!</definedName>
    <definedName name="sheet000" localSheetId="28">'[1]1'!#REF!</definedName>
    <definedName name="sheet000">'[2]1'!#REF!</definedName>
    <definedName name="sheet1" localSheetId="28">'[1]1'!#REF!</definedName>
    <definedName name="sheet1">'[2]1'!#REF!</definedName>
    <definedName name="sheet1." localSheetId="28">'[1]1'!#REF!</definedName>
    <definedName name="sheet1.">'[2]1'!#REF!</definedName>
    <definedName name="sheet10" localSheetId="28">'[1]1'!#REF!</definedName>
    <definedName name="sheet10">'[2]1'!#REF!</definedName>
    <definedName name="sheet102" localSheetId="28">'[1]1'!#REF!</definedName>
    <definedName name="sheet102">'[2]1'!#REF!</definedName>
    <definedName name="sheet11" localSheetId="28">'[1]1'!#REF!</definedName>
    <definedName name="sheet11">'[2]1'!#REF!</definedName>
    <definedName name="sheet111" localSheetId="28">'[1]1'!#REF!</definedName>
    <definedName name="sheet111">'[2]1'!#REF!</definedName>
    <definedName name="sheet112" localSheetId="28">'[1]1'!#REF!</definedName>
    <definedName name="sheet112">'[2]1'!#REF!</definedName>
    <definedName name="sheet12" localSheetId="28">'[1]1'!#REF!</definedName>
    <definedName name="sheet12">'[2]1'!#REF!</definedName>
    <definedName name="sheet13" localSheetId="28">'[1]1'!#REF!</definedName>
    <definedName name="sheet13">'[2]1'!#REF!</definedName>
    <definedName name="sheet14" localSheetId="28">'[1]1'!#REF!</definedName>
    <definedName name="sheet14">'[2]1'!#REF!</definedName>
    <definedName name="sheet15" localSheetId="28">'[1]1'!#REF!</definedName>
    <definedName name="sheet15">'[2]1'!#REF!</definedName>
    <definedName name="sheet16" localSheetId="28">'[1]1'!#REF!</definedName>
    <definedName name="sheet16">'[2]1'!#REF!</definedName>
    <definedName name="sheet17" localSheetId="28">'[1]1'!#REF!</definedName>
    <definedName name="sheet17">'[2]1'!#REF!</definedName>
    <definedName name="sheet18" localSheetId="28">'[1]1'!#REF!</definedName>
    <definedName name="sheet18">'[2]1'!#REF!</definedName>
    <definedName name="sheet19" localSheetId="28">'[1]1'!#REF!</definedName>
    <definedName name="sheet19">'[2]1'!#REF!</definedName>
    <definedName name="sheet2" localSheetId="28">'[1]1'!#REF!</definedName>
    <definedName name="sheet2">'[2]1'!#REF!</definedName>
    <definedName name="sheet20" localSheetId="28">'[1]1'!#REF!</definedName>
    <definedName name="sheet20">'[2]1'!#REF!</definedName>
    <definedName name="sheet21" localSheetId="28">'[1]1'!#REF!</definedName>
    <definedName name="sheet21">'[2]1'!#REF!</definedName>
    <definedName name="sheet22" localSheetId="28">'[1]1'!#REF!</definedName>
    <definedName name="sheet22">'[2]1'!#REF!</definedName>
    <definedName name="sheet277" localSheetId="28">'[1]1'!#REF!</definedName>
    <definedName name="sheet277">'[2]1'!#REF!</definedName>
    <definedName name="sheet3" localSheetId="28">'[1]1'!#REF!</definedName>
    <definedName name="sheet3">'[2]1'!#REF!</definedName>
    <definedName name="sheet4" localSheetId="28">'[1]1'!#REF!</definedName>
    <definedName name="sheet4">'[2]1'!#REF!</definedName>
    <definedName name="sheet40" localSheetId="28">'[1]1'!#REF!</definedName>
    <definedName name="sheet40">'[2]1'!#REF!</definedName>
    <definedName name="sheet5" localSheetId="28">'[1]1'!#REF!</definedName>
    <definedName name="sheet5">'[2]1'!#REF!</definedName>
    <definedName name="sheet58" localSheetId="28">'[1]1'!#REF!</definedName>
    <definedName name="sheet58">'[2]1'!#REF!</definedName>
    <definedName name="sheet6" localSheetId="28">'[1]1'!#REF!</definedName>
    <definedName name="sheet6">'[2]1'!#REF!</definedName>
    <definedName name="sheet65" localSheetId="28">'[1]1'!#REF!</definedName>
    <definedName name="sheet65">'[2]1'!#REF!</definedName>
    <definedName name="sheet66" localSheetId="28">'[1]1'!#REF!</definedName>
    <definedName name="sheet66">'[2]1'!#REF!</definedName>
    <definedName name="sheet7" localSheetId="28">'[1]1'!#REF!</definedName>
    <definedName name="sheet7">'[2]1'!#REF!</definedName>
    <definedName name="sheet8" localSheetId="28">'[1]1'!#REF!</definedName>
    <definedName name="sheet8">'[2]1'!#REF!</definedName>
    <definedName name="sheet9" localSheetId="28">'[1]1'!#REF!</definedName>
    <definedName name="sheet9">'[2]1'!#REF!</definedName>
    <definedName name="tytyudtu67iufyftyudtudt">'[2]1'!#REF!</definedName>
    <definedName name="لغباؤلتىلاتاليتلتبل">'[2]1'!#REF!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6" l="1"/>
  <c r="O10" i="112"/>
  <c r="M26" i="119"/>
  <c r="L26" i="119"/>
  <c r="K26" i="119"/>
  <c r="J26" i="119"/>
  <c r="I26" i="119"/>
  <c r="H26" i="119"/>
  <c r="G26" i="119"/>
  <c r="F26" i="119"/>
  <c r="E26" i="119"/>
  <c r="D26" i="119"/>
  <c r="C26" i="119"/>
  <c r="B26" i="119"/>
  <c r="N25" i="119"/>
  <c r="N24" i="119"/>
  <c r="N23" i="119"/>
  <c r="N22" i="119"/>
  <c r="N21" i="119"/>
  <c r="N20" i="119"/>
  <c r="N19" i="119"/>
  <c r="N18" i="119"/>
  <c r="N17" i="119"/>
  <c r="N16" i="119"/>
  <c r="N15" i="119"/>
  <c r="N14" i="119"/>
  <c r="N13" i="119"/>
  <c r="N12" i="119"/>
  <c r="N11" i="119"/>
  <c r="N10" i="119"/>
  <c r="N9" i="119"/>
  <c r="N8" i="119"/>
  <c r="N8" i="89"/>
  <c r="O8" i="89"/>
  <c r="D22" i="112"/>
  <c r="F22" i="112"/>
  <c r="I10" i="112"/>
  <c r="H10" i="112"/>
  <c r="H7" i="77"/>
  <c r="P17" i="9"/>
  <c r="N26" i="119" l="1"/>
  <c r="B7" i="115"/>
  <c r="B8" i="115"/>
  <c r="B9" i="115"/>
  <c r="B10" i="115"/>
  <c r="B11" i="115"/>
  <c r="B12" i="115"/>
  <c r="B13" i="106"/>
  <c r="C13" i="106"/>
  <c r="D13" i="106"/>
  <c r="E13" i="106"/>
  <c r="F13" i="106"/>
  <c r="G13" i="106"/>
  <c r="B16" i="118" l="1"/>
  <c r="C20" i="116"/>
  <c r="B20" i="116"/>
  <c r="C16" i="118"/>
  <c r="C13" i="117"/>
  <c r="B13" i="117"/>
  <c r="C12" i="117"/>
  <c r="B12" i="117"/>
  <c r="C11" i="117"/>
  <c r="B11" i="117"/>
  <c r="C10" i="117"/>
  <c r="B10" i="117"/>
  <c r="C9" i="117"/>
  <c r="B9" i="117"/>
  <c r="C8" i="117"/>
  <c r="C14" i="117" s="1"/>
  <c r="B8" i="117"/>
  <c r="B14" i="117" s="1"/>
  <c r="I17" i="114"/>
  <c r="H17" i="114"/>
  <c r="G17" i="114"/>
  <c r="F17" i="114"/>
  <c r="E17" i="114"/>
  <c r="D17" i="114"/>
  <c r="C17" i="114"/>
  <c r="B17" i="114"/>
  <c r="I16" i="114"/>
  <c r="H16" i="114"/>
  <c r="G16" i="114"/>
  <c r="F16" i="114"/>
  <c r="E16" i="114"/>
  <c r="D16" i="114"/>
  <c r="J16" i="114" s="1"/>
  <c r="C16" i="114"/>
  <c r="K16" i="114" s="1"/>
  <c r="B16" i="114"/>
  <c r="I15" i="114"/>
  <c r="H15" i="114"/>
  <c r="G15" i="114"/>
  <c r="F15" i="114"/>
  <c r="E15" i="114"/>
  <c r="D15" i="114"/>
  <c r="C15" i="114"/>
  <c r="B15" i="114"/>
  <c r="I14" i="114"/>
  <c r="H14" i="114"/>
  <c r="G14" i="114"/>
  <c r="F14" i="114"/>
  <c r="E14" i="114"/>
  <c r="D14" i="114"/>
  <c r="C14" i="114"/>
  <c r="K14" i="114" s="1"/>
  <c r="B14" i="114"/>
  <c r="I13" i="114"/>
  <c r="H13" i="114"/>
  <c r="G13" i="114"/>
  <c r="F13" i="114"/>
  <c r="E13" i="114"/>
  <c r="D13" i="114"/>
  <c r="C13" i="114"/>
  <c r="B13" i="114"/>
  <c r="I12" i="114"/>
  <c r="H12" i="114"/>
  <c r="G12" i="114"/>
  <c r="F12" i="114"/>
  <c r="E12" i="114"/>
  <c r="D12" i="114"/>
  <c r="C12" i="114"/>
  <c r="K12" i="114" s="1"/>
  <c r="B12" i="114"/>
  <c r="I11" i="114"/>
  <c r="H11" i="114"/>
  <c r="G11" i="114"/>
  <c r="F11" i="114"/>
  <c r="E11" i="114"/>
  <c r="D11" i="114"/>
  <c r="C11" i="114"/>
  <c r="B11" i="114"/>
  <c r="I10" i="114"/>
  <c r="I18" i="114" s="1"/>
  <c r="H10" i="114"/>
  <c r="H18" i="114" s="1"/>
  <c r="G10" i="114"/>
  <c r="F10" i="114"/>
  <c r="E10" i="114"/>
  <c r="D10" i="114"/>
  <c r="D18" i="114" s="1"/>
  <c r="C10" i="114"/>
  <c r="B10" i="114"/>
  <c r="M14" i="93"/>
  <c r="L14" i="93"/>
  <c r="K14" i="93"/>
  <c r="J14" i="93"/>
  <c r="I14" i="93"/>
  <c r="H14" i="93"/>
  <c r="G14" i="93"/>
  <c r="F14" i="93"/>
  <c r="E14" i="93"/>
  <c r="D14" i="93"/>
  <c r="C14" i="93"/>
  <c r="B14" i="93"/>
  <c r="O13" i="93"/>
  <c r="N13" i="93"/>
  <c r="O12" i="93"/>
  <c r="N12" i="93"/>
  <c r="O11" i="93"/>
  <c r="N11" i="93"/>
  <c r="O10" i="93"/>
  <c r="N10" i="93"/>
  <c r="K21" i="92"/>
  <c r="J21" i="92"/>
  <c r="K20" i="92"/>
  <c r="J20" i="92"/>
  <c r="K19" i="92"/>
  <c r="J19" i="92"/>
  <c r="K18" i="92"/>
  <c r="J18" i="92"/>
  <c r="K17" i="92"/>
  <c r="J17" i="92"/>
  <c r="K16" i="92"/>
  <c r="J16" i="92"/>
  <c r="K15" i="92"/>
  <c r="J15" i="92"/>
  <c r="K14" i="92"/>
  <c r="J14" i="92"/>
  <c r="K13" i="92"/>
  <c r="J13" i="92"/>
  <c r="K12" i="92"/>
  <c r="J12" i="92"/>
  <c r="K11" i="92"/>
  <c r="J11" i="92"/>
  <c r="K10" i="92"/>
  <c r="J10" i="92"/>
  <c r="F18" i="114" l="1"/>
  <c r="G18" i="114"/>
  <c r="J13" i="114"/>
  <c r="J15" i="114"/>
  <c r="E18" i="114"/>
  <c r="J11" i="114"/>
  <c r="K11" i="114"/>
  <c r="K13" i="114"/>
  <c r="K15" i="114"/>
  <c r="J17" i="114"/>
  <c r="K17" i="114"/>
  <c r="C18" i="114"/>
  <c r="J10" i="114"/>
  <c r="J18" i="114" s="1"/>
  <c r="B18" i="114"/>
  <c r="J12" i="114"/>
  <c r="J14" i="114"/>
  <c r="K10" i="114"/>
  <c r="E14" i="72"/>
  <c r="D14" i="72"/>
  <c r="C14" i="72"/>
  <c r="G14" i="72" s="1"/>
  <c r="B14" i="72"/>
  <c r="G13" i="72"/>
  <c r="F12" i="72"/>
  <c r="F13" i="72"/>
  <c r="G12" i="72"/>
  <c r="G11" i="72"/>
  <c r="F11" i="72"/>
  <c r="G10" i="72"/>
  <c r="F10" i="72"/>
  <c r="F13" i="19"/>
  <c r="E13" i="19"/>
  <c r="D13" i="19"/>
  <c r="C13" i="19"/>
  <c r="B13" i="19"/>
  <c r="F12" i="19"/>
  <c r="E12" i="19"/>
  <c r="D12" i="19"/>
  <c r="C12" i="19"/>
  <c r="B12" i="19"/>
  <c r="F11" i="19"/>
  <c r="E11" i="19"/>
  <c r="D11" i="19"/>
  <c r="C11" i="19"/>
  <c r="B11" i="19"/>
  <c r="F10" i="19"/>
  <c r="F14" i="19" s="1"/>
  <c r="E10" i="19"/>
  <c r="D10" i="19"/>
  <c r="C10" i="19"/>
  <c r="B10" i="19"/>
  <c r="C16" i="113"/>
  <c r="B16" i="113"/>
  <c r="K18" i="114" l="1"/>
  <c r="F14" i="72"/>
  <c r="D10" i="98" l="1"/>
  <c r="G10" i="98"/>
  <c r="B33" i="98"/>
  <c r="C33" i="98"/>
  <c r="E33" i="98"/>
  <c r="F33" i="98"/>
  <c r="J12" i="30"/>
  <c r="J11" i="30"/>
  <c r="J10" i="30"/>
  <c r="J9" i="30"/>
  <c r="J8" i="30"/>
  <c r="M20" i="89"/>
  <c r="K20" i="89"/>
  <c r="E20" i="89"/>
  <c r="C20" i="89"/>
  <c r="J10" i="8"/>
  <c r="I10" i="8"/>
  <c r="H10" i="8"/>
  <c r="D10" i="8"/>
  <c r="F38" i="8"/>
  <c r="E38" i="8"/>
  <c r="C38" i="8"/>
  <c r="B38" i="8"/>
  <c r="E12" i="29" l="1"/>
  <c r="F20" i="108"/>
  <c r="F17" i="109"/>
  <c r="O20" i="110"/>
  <c r="O21" i="110"/>
  <c r="O22" i="110"/>
  <c r="F12" i="6" l="1"/>
  <c r="E12" i="6"/>
  <c r="D12" i="6"/>
  <c r="C12" i="6"/>
  <c r="B12" i="6"/>
  <c r="N8" i="90" l="1"/>
  <c r="B23" i="90"/>
  <c r="M23" i="90"/>
  <c r="C23" i="90"/>
  <c r="D23" i="90"/>
  <c r="E23" i="90"/>
  <c r="F23" i="90"/>
  <c r="G23" i="90"/>
  <c r="H23" i="90"/>
  <c r="I23" i="90"/>
  <c r="J23" i="90"/>
  <c r="K23" i="90"/>
  <c r="L23" i="90"/>
  <c r="N19" i="90"/>
  <c r="N21" i="90"/>
  <c r="N22" i="90"/>
  <c r="K19" i="36"/>
  <c r="D14" i="49" l="1"/>
  <c r="G14" i="49"/>
  <c r="H14" i="49"/>
  <c r="I14" i="49"/>
  <c r="Q31" i="103"/>
  <c r="N31" i="103"/>
  <c r="Q23" i="103"/>
  <c r="N23" i="103"/>
  <c r="Q17" i="103"/>
  <c r="N17" i="103"/>
  <c r="Q13" i="103"/>
  <c r="N13" i="103"/>
  <c r="K13" i="103"/>
  <c r="F13" i="103"/>
  <c r="H22" i="103"/>
  <c r="G22" i="103"/>
  <c r="H21" i="103"/>
  <c r="G21" i="103"/>
  <c r="H20" i="103"/>
  <c r="G20" i="103"/>
  <c r="H16" i="103"/>
  <c r="G16" i="103"/>
  <c r="G12" i="103"/>
  <c r="G11" i="103"/>
  <c r="B22" i="103"/>
  <c r="C15" i="103"/>
  <c r="B15" i="103"/>
  <c r="B17" i="103" s="1"/>
  <c r="C11" i="103"/>
  <c r="B11" i="103"/>
  <c r="J14" i="49" l="1"/>
  <c r="D18" i="8"/>
  <c r="I18" i="8"/>
  <c r="H18" i="8"/>
  <c r="J18" i="8" s="1"/>
  <c r="G18" i="8"/>
  <c r="D13" i="8"/>
  <c r="I13" i="8"/>
  <c r="H13" i="8"/>
  <c r="J13" i="8" s="1"/>
  <c r="G13" i="8"/>
  <c r="I11" i="8"/>
  <c r="H11" i="8"/>
  <c r="G11" i="8"/>
  <c r="D11" i="8"/>
  <c r="J11" i="8" l="1"/>
  <c r="K17" i="88" l="1"/>
  <c r="I17" i="88"/>
  <c r="E17" i="88"/>
  <c r="B17" i="88"/>
  <c r="M17" i="88"/>
  <c r="L17" i="88"/>
  <c r="J17" i="88"/>
  <c r="H17" i="88"/>
  <c r="G17" i="88"/>
  <c r="F17" i="88"/>
  <c r="D17" i="88"/>
  <c r="C17" i="88"/>
  <c r="M17" i="9" l="1"/>
  <c r="L17" i="9"/>
  <c r="K17" i="9"/>
  <c r="I17" i="9"/>
  <c r="H17" i="9"/>
  <c r="G17" i="9"/>
  <c r="F17" i="9"/>
  <c r="E17" i="9"/>
  <c r="D17" i="9"/>
  <c r="C17" i="9"/>
  <c r="B17" i="9"/>
  <c r="J17" i="9"/>
  <c r="C21" i="105" l="1"/>
  <c r="C25" i="6" l="1"/>
  <c r="D25" i="6"/>
  <c r="E25" i="6"/>
  <c r="C26" i="6"/>
  <c r="D26" i="6"/>
  <c r="E26" i="6"/>
  <c r="F26" i="6"/>
  <c r="B26" i="6"/>
  <c r="B25" i="6"/>
  <c r="H11" i="112" l="1"/>
  <c r="I11" i="112"/>
  <c r="H12" i="112"/>
  <c r="I12" i="112"/>
  <c r="H13" i="112"/>
  <c r="I13" i="112"/>
  <c r="H14" i="112"/>
  <c r="I14" i="112"/>
  <c r="H15" i="112"/>
  <c r="I15" i="112"/>
  <c r="H16" i="112"/>
  <c r="I16" i="112"/>
  <c r="H17" i="112"/>
  <c r="I17" i="112"/>
  <c r="H18" i="112"/>
  <c r="I18" i="112"/>
  <c r="H19" i="112"/>
  <c r="I19" i="112"/>
  <c r="H20" i="112"/>
  <c r="I20" i="112"/>
  <c r="H21" i="112"/>
  <c r="I21" i="112"/>
  <c r="H22" i="112" l="1"/>
  <c r="I22" i="112"/>
  <c r="E11" i="29"/>
  <c r="O14" i="93"/>
  <c r="N14" i="93"/>
  <c r="I22" i="92"/>
  <c r="H22" i="92"/>
  <c r="F21" i="99"/>
  <c r="F20" i="99"/>
  <c r="F19" i="99"/>
  <c r="Q11" i="112" l="1"/>
  <c r="Q13" i="112"/>
  <c r="Q15" i="112"/>
  <c r="R19" i="112"/>
  <c r="Q21" i="112"/>
  <c r="P21" i="112"/>
  <c r="L21" i="112"/>
  <c r="P20" i="112"/>
  <c r="L20" i="112"/>
  <c r="O19" i="112"/>
  <c r="N19" i="112"/>
  <c r="K19" i="112"/>
  <c r="O18" i="112"/>
  <c r="N18" i="112"/>
  <c r="K18" i="112"/>
  <c r="O17" i="112"/>
  <c r="N17" i="112"/>
  <c r="K17" i="112"/>
  <c r="Q16" i="112"/>
  <c r="O16" i="112"/>
  <c r="M16" i="112"/>
  <c r="P15" i="112"/>
  <c r="L15" i="112"/>
  <c r="P14" i="112"/>
  <c r="L14" i="112"/>
  <c r="O13" i="112"/>
  <c r="M13" i="112"/>
  <c r="K13" i="112"/>
  <c r="O12" i="112"/>
  <c r="K12" i="112"/>
  <c r="P11" i="112"/>
  <c r="M11" i="112"/>
  <c r="L11" i="112"/>
  <c r="N10" i="112"/>
  <c r="K10" i="112"/>
  <c r="R12" i="112"/>
  <c r="Q10" i="112"/>
  <c r="R10" i="112"/>
  <c r="M10" i="112"/>
  <c r="K11" i="112"/>
  <c r="N11" i="112"/>
  <c r="O11" i="112"/>
  <c r="M12" i="112"/>
  <c r="N12" i="112"/>
  <c r="Q12" i="112"/>
  <c r="N13" i="112"/>
  <c r="K14" i="112"/>
  <c r="M14" i="112"/>
  <c r="N14" i="112"/>
  <c r="Q14" i="112"/>
  <c r="R14" i="112"/>
  <c r="K15" i="112"/>
  <c r="M15" i="112"/>
  <c r="N15" i="112"/>
  <c r="R15" i="112"/>
  <c r="K16" i="112"/>
  <c r="L16" i="112"/>
  <c r="N16" i="112"/>
  <c r="R16" i="112"/>
  <c r="L17" i="112"/>
  <c r="M17" i="112"/>
  <c r="Q17" i="112"/>
  <c r="R17" i="112"/>
  <c r="L18" i="112"/>
  <c r="M18" i="112"/>
  <c r="Q18" i="112"/>
  <c r="R18" i="112"/>
  <c r="L19" i="112"/>
  <c r="M19" i="112"/>
  <c r="K20" i="112"/>
  <c r="M20" i="112"/>
  <c r="N20" i="112"/>
  <c r="O20" i="112"/>
  <c r="Q20" i="112"/>
  <c r="R20" i="112"/>
  <c r="K21" i="112"/>
  <c r="M21" i="112"/>
  <c r="N21" i="112"/>
  <c r="O21" i="112"/>
  <c r="E22" i="112"/>
  <c r="B20" i="89"/>
  <c r="B19" i="77"/>
  <c r="R13" i="112" l="1"/>
  <c r="P16" i="112"/>
  <c r="P19" i="112"/>
  <c r="P18" i="112"/>
  <c r="P17" i="112"/>
  <c r="L12" i="112"/>
  <c r="P10" i="112"/>
  <c r="O15" i="112"/>
  <c r="O14" i="112"/>
  <c r="L13" i="112"/>
  <c r="P12" i="112"/>
  <c r="L10" i="112"/>
  <c r="P13" i="112"/>
  <c r="R21" i="112"/>
  <c r="K22" i="112"/>
  <c r="N22" i="112"/>
  <c r="M22" i="112"/>
  <c r="G22" i="112"/>
  <c r="R11" i="112"/>
  <c r="Q19" i="112"/>
  <c r="Q22" i="112" s="1"/>
  <c r="B24" i="6"/>
  <c r="O22" i="112" l="1"/>
  <c r="P22" i="112"/>
  <c r="L22" i="112"/>
  <c r="R22" i="112"/>
  <c r="G12" i="87" l="1"/>
  <c r="G9" i="87"/>
  <c r="D13" i="49"/>
  <c r="G13" i="49"/>
  <c r="H13" i="49"/>
  <c r="I13" i="49"/>
  <c r="J13" i="49" l="1"/>
  <c r="O17" i="110"/>
  <c r="O18" i="110"/>
  <c r="O19" i="110"/>
  <c r="E17" i="109"/>
  <c r="E20" i="108"/>
  <c r="P31" i="103" l="1"/>
  <c r="P23" i="103"/>
  <c r="P17" i="103"/>
  <c r="P13" i="103"/>
  <c r="M31" i="103"/>
  <c r="M23" i="103"/>
  <c r="M17" i="103"/>
  <c r="M13" i="103"/>
  <c r="K31" i="103"/>
  <c r="K23" i="103"/>
  <c r="K17" i="103"/>
  <c r="F31" i="103"/>
  <c r="F23" i="103"/>
  <c r="F17" i="103"/>
  <c r="I27" i="98"/>
  <c r="H27" i="98"/>
  <c r="G27" i="98"/>
  <c r="D27" i="98"/>
  <c r="J27" i="98" l="1"/>
  <c r="P16" i="36" l="1"/>
  <c r="N18" i="90" l="1"/>
  <c r="L22" i="104" l="1"/>
  <c r="M22" i="104"/>
  <c r="K16" i="104"/>
  <c r="D22" i="104"/>
  <c r="C22" i="104"/>
  <c r="N17" i="88" l="1"/>
  <c r="O17" i="88"/>
  <c r="P17" i="88"/>
  <c r="N17" i="9"/>
  <c r="O17" i="9"/>
  <c r="D21" i="105" l="1"/>
  <c r="I32" i="98" l="1"/>
  <c r="H32" i="98"/>
  <c r="J32" i="98" s="1"/>
  <c r="G32" i="98"/>
  <c r="D32" i="98"/>
  <c r="I31" i="98"/>
  <c r="H31" i="98"/>
  <c r="G31" i="98"/>
  <c r="D31" i="98"/>
  <c r="I30" i="98"/>
  <c r="H30" i="98"/>
  <c r="G30" i="98"/>
  <c r="D30" i="98"/>
  <c r="I29" i="98"/>
  <c r="H29" i="98"/>
  <c r="G29" i="98"/>
  <c r="D29" i="98"/>
  <c r="I28" i="98"/>
  <c r="H28" i="98"/>
  <c r="G28" i="98"/>
  <c r="D28" i="98"/>
  <c r="I26" i="98"/>
  <c r="H26" i="98"/>
  <c r="G26" i="98"/>
  <c r="D26" i="98"/>
  <c r="I25" i="98"/>
  <c r="H25" i="98"/>
  <c r="G25" i="98"/>
  <c r="D25" i="98"/>
  <c r="I24" i="98"/>
  <c r="H24" i="98"/>
  <c r="G24" i="98"/>
  <c r="D24" i="98"/>
  <c r="I23" i="98"/>
  <c r="H23" i="98"/>
  <c r="G23" i="98"/>
  <c r="D23" i="98"/>
  <c r="I22" i="98"/>
  <c r="H22" i="98"/>
  <c r="G22" i="98"/>
  <c r="D22" i="98"/>
  <c r="I21" i="98"/>
  <c r="H21" i="98"/>
  <c r="G21" i="98"/>
  <c r="D21" i="98"/>
  <c r="I20" i="98"/>
  <c r="H20" i="98"/>
  <c r="G20" i="98"/>
  <c r="D20" i="98"/>
  <c r="I19" i="98"/>
  <c r="H19" i="98"/>
  <c r="G19" i="98"/>
  <c r="D19" i="98"/>
  <c r="I18" i="98"/>
  <c r="H18" i="98"/>
  <c r="G18" i="98"/>
  <c r="D18" i="98"/>
  <c r="I17" i="98"/>
  <c r="H17" i="98"/>
  <c r="G17" i="98"/>
  <c r="D17" i="98"/>
  <c r="I16" i="98"/>
  <c r="H16" i="98"/>
  <c r="G16" i="98"/>
  <c r="D16" i="98"/>
  <c r="I15" i="98"/>
  <c r="H15" i="98"/>
  <c r="G15" i="98"/>
  <c r="D15" i="98"/>
  <c r="I14" i="98"/>
  <c r="H14" i="98"/>
  <c r="G14" i="98"/>
  <c r="D14" i="98"/>
  <c r="I13" i="98"/>
  <c r="H13" i="98"/>
  <c r="G13" i="98"/>
  <c r="D13" i="98"/>
  <c r="I12" i="98"/>
  <c r="H12" i="98"/>
  <c r="G12" i="98"/>
  <c r="D12" i="98"/>
  <c r="I11" i="98"/>
  <c r="H11" i="98"/>
  <c r="J11" i="98" s="1"/>
  <c r="G11" i="98"/>
  <c r="D11" i="98"/>
  <c r="I10" i="98"/>
  <c r="H10" i="98"/>
  <c r="D33" i="98" l="1"/>
  <c r="J10" i="98"/>
  <c r="H33" i="98"/>
  <c r="I33" i="98"/>
  <c r="G33" i="98"/>
  <c r="J15" i="98"/>
  <c r="J33" i="98" s="1"/>
  <c r="J23" i="98"/>
  <c r="J25" i="98"/>
  <c r="J22" i="98"/>
  <c r="J18" i="98"/>
  <c r="J31" i="98"/>
  <c r="J30" i="98"/>
  <c r="J21" i="98"/>
  <c r="J17" i="98"/>
  <c r="J16" i="98"/>
  <c r="J14" i="98"/>
  <c r="J13" i="98"/>
  <c r="J28" i="98"/>
  <c r="J12" i="98"/>
  <c r="J29" i="98"/>
  <c r="J19" i="98"/>
  <c r="J20" i="98"/>
  <c r="J24" i="98"/>
  <c r="J26" i="98"/>
  <c r="O16" i="110"/>
  <c r="N15" i="110"/>
  <c r="M15" i="110"/>
  <c r="L15" i="110"/>
  <c r="K15" i="110"/>
  <c r="J15" i="110"/>
  <c r="I15" i="110"/>
  <c r="H15" i="110"/>
  <c r="G15" i="110"/>
  <c r="F15" i="110"/>
  <c r="E15" i="110"/>
  <c r="D15" i="110"/>
  <c r="C15" i="110"/>
  <c r="O14" i="110"/>
  <c r="O13" i="110"/>
  <c r="N12" i="110"/>
  <c r="M12" i="110"/>
  <c r="L12" i="110"/>
  <c r="K12" i="110"/>
  <c r="J12" i="110"/>
  <c r="I12" i="110"/>
  <c r="H12" i="110"/>
  <c r="G12" i="110"/>
  <c r="F12" i="110"/>
  <c r="E12" i="110"/>
  <c r="D12" i="110"/>
  <c r="C12" i="110"/>
  <c r="O11" i="110"/>
  <c r="O10" i="110"/>
  <c r="N9" i="110"/>
  <c r="M9" i="110"/>
  <c r="L9" i="110"/>
  <c r="K9" i="110"/>
  <c r="J9" i="110"/>
  <c r="I9" i="110"/>
  <c r="H9" i="110"/>
  <c r="G9" i="110"/>
  <c r="F9" i="110"/>
  <c r="E9" i="110"/>
  <c r="D9" i="110"/>
  <c r="C9" i="110"/>
  <c r="O8" i="110"/>
  <c r="O15" i="110" l="1"/>
  <c r="O12" i="110"/>
  <c r="O9" i="110"/>
  <c r="E10" i="29" l="1"/>
  <c r="D31" i="103" l="1"/>
  <c r="L13" i="103"/>
  <c r="O13" i="103"/>
  <c r="O17" i="103"/>
  <c r="J17" i="103"/>
  <c r="D23" i="103"/>
  <c r="E23" i="103"/>
  <c r="J23" i="103"/>
  <c r="L23" i="103"/>
  <c r="O23" i="103"/>
  <c r="E9" i="29"/>
  <c r="N14" i="90"/>
  <c r="G18" i="36"/>
  <c r="E19" i="36"/>
  <c r="L19" i="36"/>
  <c r="I19" i="36"/>
  <c r="O19" i="36"/>
  <c r="P12" i="36"/>
  <c r="P14" i="36"/>
  <c r="P11" i="36"/>
  <c r="M12" i="36"/>
  <c r="M13" i="36"/>
  <c r="M14" i="36"/>
  <c r="M15" i="36"/>
  <c r="M16" i="36"/>
  <c r="M17" i="36"/>
  <c r="M18" i="36"/>
  <c r="M11" i="36"/>
  <c r="D17" i="109"/>
  <c r="K22" i="92"/>
  <c r="J22" i="92"/>
  <c r="M19" i="36" l="1"/>
  <c r="G12" i="49"/>
  <c r="G11" i="49"/>
  <c r="D12" i="49"/>
  <c r="C22" i="112" l="1"/>
  <c r="B22" i="112"/>
  <c r="G19" i="99" l="1"/>
  <c r="G20" i="99"/>
  <c r="G21" i="99"/>
  <c r="E20" i="99"/>
  <c r="E19" i="99"/>
  <c r="D20" i="108" l="1"/>
  <c r="C20" i="108"/>
  <c r="B20" i="108"/>
  <c r="C17" i="109"/>
  <c r="B17" i="109"/>
  <c r="B21" i="105" l="1"/>
  <c r="J31" i="103" l="1"/>
  <c r="L31" i="103"/>
  <c r="O31" i="103"/>
  <c r="E31" i="103"/>
  <c r="L17" i="103"/>
  <c r="E17" i="103"/>
  <c r="J13" i="103"/>
  <c r="E13" i="103"/>
  <c r="H12" i="49" l="1"/>
  <c r="I12" i="49"/>
  <c r="J12" i="49" l="1"/>
  <c r="N9" i="90"/>
  <c r="N10" i="90"/>
  <c r="N11" i="90"/>
  <c r="N12" i="90"/>
  <c r="N15" i="90"/>
  <c r="N16" i="90"/>
  <c r="N17" i="90"/>
  <c r="N23" i="90" l="1"/>
  <c r="C31" i="103"/>
  <c r="H31" i="103"/>
  <c r="I31" i="103"/>
  <c r="B13" i="103"/>
  <c r="I13" i="103"/>
  <c r="C17" i="103" l="1"/>
  <c r="D17" i="103"/>
  <c r="G17" i="103"/>
  <c r="H17" i="103"/>
  <c r="I17" i="103"/>
  <c r="B23" i="103"/>
  <c r="C23" i="103"/>
  <c r="C13" i="103"/>
  <c r="D13" i="103"/>
  <c r="P15" i="36"/>
  <c r="P17" i="36"/>
  <c r="P18" i="36"/>
  <c r="D20" i="89"/>
  <c r="G8" i="89"/>
  <c r="G9" i="89"/>
  <c r="O9" i="89" s="1"/>
  <c r="G10" i="89"/>
  <c r="G11" i="89"/>
  <c r="G12" i="89"/>
  <c r="G13" i="89"/>
  <c r="F8" i="89"/>
  <c r="F9" i="89"/>
  <c r="F10" i="89"/>
  <c r="F11" i="89"/>
  <c r="F12" i="89"/>
  <c r="F13" i="89"/>
  <c r="F14" i="89"/>
  <c r="F15" i="89"/>
  <c r="F16" i="89"/>
  <c r="F17" i="89"/>
  <c r="F18" i="89"/>
  <c r="F19" i="89"/>
  <c r="H8" i="89"/>
  <c r="I20" i="89" s="1"/>
  <c r="H9" i="89"/>
  <c r="H10" i="89"/>
  <c r="H11" i="89"/>
  <c r="H12" i="89"/>
  <c r="H13" i="89"/>
  <c r="H14" i="89"/>
  <c r="H15" i="89"/>
  <c r="H16" i="89"/>
  <c r="H17" i="89"/>
  <c r="H18" i="89"/>
  <c r="H19" i="89"/>
  <c r="G20" i="89" l="1"/>
  <c r="H23" i="103"/>
  <c r="G23" i="103"/>
  <c r="P13" i="36"/>
  <c r="P19" i="36" s="1"/>
  <c r="N19" i="36"/>
  <c r="I23" i="103"/>
  <c r="G13" i="103"/>
  <c r="B31" i="103"/>
  <c r="H13" i="103"/>
  <c r="G31" i="103"/>
  <c r="E22" i="92" l="1"/>
  <c r="D22" i="92"/>
  <c r="D21" i="99"/>
  <c r="D20" i="99"/>
  <c r="D19" i="99"/>
  <c r="C19" i="36"/>
  <c r="D19" i="36"/>
  <c r="F19" i="36"/>
  <c r="H19" i="36"/>
  <c r="J19" i="36"/>
  <c r="B19" i="36"/>
  <c r="E8" i="29"/>
  <c r="E22" i="104"/>
  <c r="F22" i="104"/>
  <c r="G22" i="104"/>
  <c r="H22" i="104"/>
  <c r="I22" i="104"/>
  <c r="J22" i="104"/>
  <c r="B22" i="104"/>
  <c r="K11" i="104"/>
  <c r="K12" i="104"/>
  <c r="K13" i="104"/>
  <c r="K14" i="104"/>
  <c r="K15" i="104"/>
  <c r="K17" i="104"/>
  <c r="K18" i="104"/>
  <c r="K19" i="104"/>
  <c r="K20" i="104"/>
  <c r="K21" i="104"/>
  <c r="K10" i="104"/>
  <c r="K22" i="104" l="1"/>
  <c r="O11" i="89" l="1"/>
  <c r="N9" i="89"/>
  <c r="N10" i="89"/>
  <c r="O10" i="89"/>
  <c r="N11" i="89"/>
  <c r="N12" i="89"/>
  <c r="O12" i="89"/>
  <c r="N13" i="89"/>
  <c r="O13" i="89"/>
  <c r="N14" i="89"/>
  <c r="O14" i="89"/>
  <c r="N15" i="89"/>
  <c r="O15" i="89"/>
  <c r="N16" i="89"/>
  <c r="O16" i="89"/>
  <c r="N17" i="89"/>
  <c r="O17" i="89"/>
  <c r="N18" i="89"/>
  <c r="O18" i="89"/>
  <c r="N19" i="89"/>
  <c r="O19" i="89"/>
  <c r="O20" i="89" l="1"/>
  <c r="L20" i="89"/>
  <c r="J20" i="89"/>
  <c r="H20" i="89"/>
  <c r="F20" i="89"/>
  <c r="I10" i="49" l="1"/>
  <c r="H10" i="49"/>
  <c r="G10" i="49"/>
  <c r="D10" i="49"/>
  <c r="J10" i="49" l="1"/>
  <c r="N20" i="89" l="1"/>
  <c r="M17" i="96" l="1"/>
  <c r="D14" i="8" l="1"/>
  <c r="G22" i="92" l="1"/>
  <c r="F22" i="92"/>
  <c r="E21" i="99"/>
  <c r="D11" i="49" l="1"/>
  <c r="H11" i="49"/>
  <c r="I11" i="49"/>
  <c r="J11" i="49" l="1"/>
  <c r="C20" i="99"/>
  <c r="C19" i="99"/>
  <c r="E14" i="19"/>
  <c r="D14" i="19"/>
  <c r="C14" i="19"/>
  <c r="B14" i="19"/>
  <c r="C21" i="99"/>
  <c r="G12" i="8" l="1"/>
  <c r="G10" i="8"/>
  <c r="L17" i="96" l="1"/>
  <c r="K17" i="96"/>
  <c r="J17" i="96"/>
  <c r="I17" i="96"/>
  <c r="H17" i="96"/>
  <c r="G17" i="96"/>
  <c r="F17" i="96"/>
  <c r="E17" i="96"/>
  <c r="D17" i="96"/>
  <c r="C17" i="96"/>
  <c r="B17" i="96"/>
  <c r="N16" i="96"/>
  <c r="N15" i="96"/>
  <c r="N14" i="96"/>
  <c r="N13" i="96"/>
  <c r="N12" i="96"/>
  <c r="N11" i="96"/>
  <c r="N10" i="96"/>
  <c r="N9" i="96"/>
  <c r="N8" i="96"/>
  <c r="C22" i="92"/>
  <c r="B22" i="92"/>
  <c r="N17" i="96" l="1"/>
  <c r="D36" i="8"/>
  <c r="G12" i="36" l="1"/>
  <c r="G13" i="36"/>
  <c r="G14" i="36"/>
  <c r="G15" i="36"/>
  <c r="G16" i="36"/>
  <c r="G17" i="36"/>
  <c r="H17" i="77" l="1"/>
  <c r="H18" i="77"/>
  <c r="G11" i="36" l="1"/>
  <c r="G19" i="36" s="1"/>
  <c r="G19" i="77" l="1"/>
  <c r="F19" i="77"/>
  <c r="E19" i="77"/>
  <c r="D19" i="77"/>
  <c r="C19" i="77"/>
  <c r="H16" i="77"/>
  <c r="H15" i="77"/>
  <c r="H14" i="77"/>
  <c r="H13" i="77"/>
  <c r="H12" i="77"/>
  <c r="H11" i="77"/>
  <c r="H10" i="77"/>
  <c r="H9" i="77"/>
  <c r="H8" i="77"/>
  <c r="H19" i="77" s="1"/>
  <c r="G37" i="8"/>
  <c r="D37" i="8"/>
  <c r="G36" i="8"/>
  <c r="G35" i="8"/>
  <c r="D35" i="8"/>
  <c r="G34" i="8"/>
  <c r="D34" i="8"/>
  <c r="G33" i="8"/>
  <c r="D33" i="8"/>
  <c r="G32" i="8"/>
  <c r="D32" i="8"/>
  <c r="G31" i="8"/>
  <c r="D31" i="8"/>
  <c r="G30" i="8"/>
  <c r="D30" i="8"/>
  <c r="G29" i="8"/>
  <c r="D29" i="8"/>
  <c r="G28" i="8"/>
  <c r="D28" i="8"/>
  <c r="G27" i="8"/>
  <c r="D27" i="8"/>
  <c r="G26" i="8"/>
  <c r="D26" i="8"/>
  <c r="G25" i="8"/>
  <c r="D25" i="8"/>
  <c r="G24" i="8"/>
  <c r="D24" i="8"/>
  <c r="G23" i="8"/>
  <c r="D23" i="8"/>
  <c r="G22" i="8"/>
  <c r="D22" i="8"/>
  <c r="G21" i="8"/>
  <c r="D21" i="8"/>
  <c r="G20" i="8"/>
  <c r="D20" i="8"/>
  <c r="G19" i="8"/>
  <c r="D19" i="8"/>
  <c r="G17" i="8"/>
  <c r="D17" i="8"/>
  <c r="G16" i="8"/>
  <c r="D16" i="8"/>
  <c r="G15" i="8"/>
  <c r="D15" i="8"/>
  <c r="G14" i="8"/>
  <c r="D12" i="8"/>
  <c r="G38" i="8" l="1"/>
  <c r="D38" i="8"/>
  <c r="I35" i="8" l="1"/>
  <c r="H35" i="8"/>
  <c r="J35" i="8" l="1"/>
  <c r="I16" i="8"/>
  <c r="H16" i="8"/>
  <c r="I12" i="8"/>
  <c r="H12" i="8"/>
  <c r="I14" i="8"/>
  <c r="I15" i="8"/>
  <c r="I17" i="8"/>
  <c r="I19" i="8"/>
  <c r="I20" i="8"/>
  <c r="I21" i="8"/>
  <c r="I22" i="8"/>
  <c r="I23" i="8"/>
  <c r="I24" i="8"/>
  <c r="I25" i="8"/>
  <c r="I26" i="8"/>
  <c r="I27" i="8"/>
  <c r="I28" i="8"/>
  <c r="I29" i="8"/>
  <c r="I30" i="8"/>
  <c r="I31" i="8"/>
  <c r="I32" i="8"/>
  <c r="I33" i="8"/>
  <c r="I34" i="8"/>
  <c r="I36" i="8"/>
  <c r="I37" i="8"/>
  <c r="H14" i="8"/>
  <c r="J14" i="8" s="1"/>
  <c r="H15" i="8"/>
  <c r="H17" i="8"/>
  <c r="H19" i="8"/>
  <c r="H20" i="8"/>
  <c r="H21" i="8"/>
  <c r="H22" i="8"/>
  <c r="H23" i="8"/>
  <c r="H24" i="8"/>
  <c r="H25" i="8"/>
  <c r="H26" i="8"/>
  <c r="H27" i="8"/>
  <c r="H28" i="8"/>
  <c r="H29" i="8"/>
  <c r="H30" i="8"/>
  <c r="H31" i="8"/>
  <c r="H32" i="8"/>
  <c r="H33" i="8"/>
  <c r="H34" i="8"/>
  <c r="H36" i="8"/>
  <c r="H37" i="8"/>
  <c r="J12" i="8" l="1"/>
  <c r="H38" i="8"/>
  <c r="I38" i="8"/>
  <c r="J16" i="8"/>
  <c r="J25" i="8" l="1"/>
  <c r="J37" i="8"/>
  <c r="J17" i="8"/>
  <c r="J32" i="8"/>
  <c r="J30" i="8"/>
  <c r="J22" i="8"/>
  <c r="J26" i="8"/>
  <c r="J21" i="8"/>
  <c r="J33" i="8"/>
  <c r="J29" i="8"/>
  <c r="J34" i="8"/>
  <c r="J27" i="8"/>
  <c r="J24" i="8"/>
  <c r="J19" i="8"/>
  <c r="J36" i="8"/>
  <c r="J31" i="8"/>
  <c r="J28" i="8"/>
  <c r="J23" i="8"/>
  <c r="J20" i="8"/>
  <c r="J15" i="8"/>
  <c r="J38" i="8" l="1"/>
  <c r="D55" i="49"/>
  <c r="D54" i="49"/>
  <c r="D53" i="49"/>
  <c r="D52" i="49"/>
  <c r="D51" i="49"/>
  <c r="D50" i="49"/>
  <c r="D49" i="49"/>
  <c r="D48" i="49"/>
  <c r="D47" i="49"/>
  <c r="D46" i="49"/>
  <c r="D45" i="49"/>
  <c r="D44" i="49"/>
  <c r="D43" i="49"/>
  <c r="D42" i="49"/>
  <c r="D41" i="49"/>
  <c r="D40" i="49"/>
  <c r="D39" i="49"/>
  <c r="D38" i="49"/>
  <c r="D37" i="49"/>
  <c r="D36" i="49"/>
  <c r="D35" i="49"/>
  <c r="D34" i="49"/>
  <c r="D33" i="49"/>
</calcChain>
</file>

<file path=xl/sharedStrings.xml><?xml version="1.0" encoding="utf-8"?>
<sst xmlns="http://schemas.openxmlformats.org/spreadsheetml/2006/main" count="1701" uniqueCount="975">
  <si>
    <t>المجموع</t>
  </si>
  <si>
    <t>Total</t>
  </si>
  <si>
    <t xml:space="preserve">المجموع  </t>
  </si>
  <si>
    <t xml:space="preserve">Total  </t>
  </si>
  <si>
    <t>يناير</t>
  </si>
  <si>
    <t>فبراير</t>
  </si>
  <si>
    <t>مارس</t>
  </si>
  <si>
    <t>ابريل</t>
  </si>
  <si>
    <t>مايو</t>
  </si>
  <si>
    <t>يوليو</t>
  </si>
  <si>
    <t>سبتمبر</t>
  </si>
  <si>
    <t>نوفمبر</t>
  </si>
  <si>
    <t>ديسمبر</t>
  </si>
  <si>
    <t>January</t>
  </si>
  <si>
    <t>February</t>
  </si>
  <si>
    <t>March</t>
  </si>
  <si>
    <t>April</t>
  </si>
  <si>
    <t>May</t>
  </si>
  <si>
    <t>June</t>
  </si>
  <si>
    <t>July</t>
  </si>
  <si>
    <t>August</t>
  </si>
  <si>
    <t>September</t>
  </si>
  <si>
    <t>November</t>
  </si>
  <si>
    <t>December</t>
  </si>
  <si>
    <t>قطريون</t>
  </si>
  <si>
    <t>غير قطريين</t>
  </si>
  <si>
    <t>Qataris</t>
  </si>
  <si>
    <t>الكتب العربية</t>
  </si>
  <si>
    <t>الدوريات</t>
  </si>
  <si>
    <t>Arabic Books</t>
  </si>
  <si>
    <t>Periodi-cals</t>
  </si>
  <si>
    <t xml:space="preserve"> دار الكتب القطرية</t>
  </si>
  <si>
    <t xml:space="preserve"> مكتبة الخور</t>
  </si>
  <si>
    <t xml:space="preserve"> مكتبة الشمال</t>
  </si>
  <si>
    <t xml:space="preserve"> مكتبة الخنساء</t>
  </si>
  <si>
    <t xml:space="preserve"> مكتبة الوكرة</t>
  </si>
  <si>
    <t>اسم المكتبة</t>
  </si>
  <si>
    <t>Name of Library</t>
  </si>
  <si>
    <t xml:space="preserve">  المجموع  </t>
  </si>
  <si>
    <t>نزلاء</t>
  </si>
  <si>
    <t>Nights</t>
  </si>
  <si>
    <t>ليالي</t>
  </si>
  <si>
    <t>يونيو</t>
  </si>
  <si>
    <t>أغسطس</t>
  </si>
  <si>
    <t>أكتوبر</t>
  </si>
  <si>
    <t>October</t>
  </si>
  <si>
    <t>Foreign Books</t>
  </si>
  <si>
    <t>نائب رئيس التحرير</t>
  </si>
  <si>
    <t>عدد المقاعد</t>
  </si>
  <si>
    <t>الدوحة</t>
  </si>
  <si>
    <t>Doha</t>
  </si>
  <si>
    <t>الريان</t>
  </si>
  <si>
    <t>الوكرة</t>
  </si>
  <si>
    <t>ام صلال</t>
  </si>
  <si>
    <t>Umm Salal</t>
  </si>
  <si>
    <t>الخور</t>
  </si>
  <si>
    <t>الشمال</t>
  </si>
  <si>
    <t>الظعاين</t>
  </si>
  <si>
    <t>(1) Mosques Where all Prayers are Performed except Gumma.</t>
  </si>
  <si>
    <t xml:space="preserve">المصادر: </t>
  </si>
  <si>
    <t>Sources:</t>
  </si>
  <si>
    <t>يومية</t>
  </si>
  <si>
    <t>شهرية</t>
  </si>
  <si>
    <t>Daily</t>
  </si>
  <si>
    <t>Monthly</t>
  </si>
  <si>
    <t>صناعة السفن الخشبية (القلاف)</t>
  </si>
  <si>
    <t>الغوص وتوابعه</t>
  </si>
  <si>
    <t>الصيد وتوابعه</t>
  </si>
  <si>
    <t>صناعة الصناديق المبيتة</t>
  </si>
  <si>
    <t>السعف</t>
  </si>
  <si>
    <t>صناعة البطاطيل</t>
  </si>
  <si>
    <t>صناعة البشوت</t>
  </si>
  <si>
    <t>التطريز</t>
  </si>
  <si>
    <t>الرحى</t>
  </si>
  <si>
    <t>Divining</t>
  </si>
  <si>
    <t>Fishing</t>
  </si>
  <si>
    <t>Embroidery</t>
  </si>
  <si>
    <t>Raha (Grinder)</t>
  </si>
  <si>
    <r>
      <t xml:space="preserve">المجموع
</t>
    </r>
    <r>
      <rPr>
        <b/>
        <sz val="10"/>
        <rFont val="Arial"/>
        <family val="2"/>
      </rPr>
      <t>Total</t>
    </r>
  </si>
  <si>
    <t xml:space="preserve">               الجنسية
  السنة</t>
  </si>
  <si>
    <t>متحف الفن العربي</t>
  </si>
  <si>
    <t>Museum of Arab Art</t>
  </si>
  <si>
    <t>مصمم جرافيك</t>
  </si>
  <si>
    <t>تسويق</t>
  </si>
  <si>
    <t>الصحف والمجلات الصادرة في دولة قطر
2007-2011</t>
  </si>
  <si>
    <t>المكتبات العامة والكتب والدوريات المتوفرة</t>
  </si>
  <si>
    <r>
      <t xml:space="preserve">الدينية
</t>
    </r>
    <r>
      <rPr>
        <b/>
        <sz val="10"/>
        <rFont val="Arial"/>
        <family val="2"/>
      </rPr>
      <t>Religious</t>
    </r>
  </si>
  <si>
    <r>
      <t xml:space="preserve">الإعلامية
</t>
    </r>
    <r>
      <rPr>
        <b/>
        <sz val="10"/>
        <rFont val="Arial"/>
        <family val="2"/>
      </rPr>
      <t>Media</t>
    </r>
  </si>
  <si>
    <r>
      <t xml:space="preserve">الفئات
</t>
    </r>
    <r>
      <rPr>
        <b/>
        <sz val="10"/>
        <rFont val="Arial"/>
        <family val="2"/>
      </rPr>
      <t>Categories</t>
    </r>
  </si>
  <si>
    <r>
      <t xml:space="preserve">الثقافية
</t>
    </r>
    <r>
      <rPr>
        <b/>
        <sz val="10"/>
        <rFont val="Arial"/>
        <family val="2"/>
      </rPr>
      <t>Cultural</t>
    </r>
  </si>
  <si>
    <r>
      <t xml:space="preserve">الإعلانات
</t>
    </r>
    <r>
      <rPr>
        <b/>
        <sz val="10"/>
        <rFont val="Arial"/>
        <family val="2"/>
      </rPr>
      <t>Advertising</t>
    </r>
  </si>
  <si>
    <t xml:space="preserve">فعاليات مسرح قطر الوطني حسب نوع الفعالية </t>
  </si>
  <si>
    <t>Jan.</t>
  </si>
  <si>
    <t>Feb.</t>
  </si>
  <si>
    <t>Mar.</t>
  </si>
  <si>
    <t>Apr.</t>
  </si>
  <si>
    <t>Ju.</t>
  </si>
  <si>
    <t>Jun.</t>
  </si>
  <si>
    <t>اغسطس</t>
  </si>
  <si>
    <t>Aug.</t>
  </si>
  <si>
    <t>Sept.</t>
  </si>
  <si>
    <t>اكتوبر</t>
  </si>
  <si>
    <t>Oct.</t>
  </si>
  <si>
    <t>Nov.</t>
  </si>
  <si>
    <t>Dec.</t>
  </si>
  <si>
    <t>أفلام عربية
Arabic Films</t>
  </si>
  <si>
    <t>أفلام أجنبية
Foreign Films</t>
  </si>
  <si>
    <t>EMPLOYEES IN JOURNAL AND MAGAZINES BY NATIONALITY &amp; GENDER</t>
  </si>
  <si>
    <t>البيان</t>
  </si>
  <si>
    <t>عدد الفنادق</t>
  </si>
  <si>
    <t>No.of Hotels</t>
  </si>
  <si>
    <t>No.of Beds</t>
  </si>
  <si>
    <t>العاملون بالصحف والمجلات حسب الجنسية والنوع</t>
  </si>
  <si>
    <t>نزلاء الفنادق وليالي الاقامة حسب الجنسية</t>
  </si>
  <si>
    <t>حفلات موسيقية</t>
  </si>
  <si>
    <t>رياضة وترفيه</t>
  </si>
  <si>
    <t>مهرجانات</t>
  </si>
  <si>
    <t>وثائقي</t>
  </si>
  <si>
    <t>الإعلام والثقافة والسياحة</t>
  </si>
  <si>
    <t>MEDIA, CULTURE AND 
TOURISM</t>
  </si>
  <si>
    <t>Festivals</t>
  </si>
  <si>
    <t>Item</t>
  </si>
  <si>
    <t>رئيس مجلس الادارة</t>
  </si>
  <si>
    <t>عضو مجلس الادارة المدير العام</t>
  </si>
  <si>
    <t>مساعد رئيس التحرير</t>
  </si>
  <si>
    <t>Representative</t>
  </si>
  <si>
    <t>Non-Qataris</t>
  </si>
  <si>
    <t>جدول رقم (151)</t>
  </si>
  <si>
    <t>Table No. (151)</t>
  </si>
  <si>
    <t>جدول رقم (152)</t>
  </si>
  <si>
    <t>Table No. (152)</t>
  </si>
  <si>
    <t>جدول رقم (153)</t>
  </si>
  <si>
    <t>Table No. (153)</t>
  </si>
  <si>
    <t>جدول رقم (154)</t>
  </si>
  <si>
    <t>Table No. (154)</t>
  </si>
  <si>
    <t>جدول رقم (155)</t>
  </si>
  <si>
    <t>Table No. (155)</t>
  </si>
  <si>
    <t>جدول رقم (156)</t>
  </si>
  <si>
    <t>Table No. (156)</t>
  </si>
  <si>
    <t>جدول رقم (157)</t>
  </si>
  <si>
    <t>Table No. (157)</t>
  </si>
  <si>
    <t>جدول رقم (158)</t>
  </si>
  <si>
    <t>Table No. (158)</t>
  </si>
  <si>
    <t>جدول رقم (159)</t>
  </si>
  <si>
    <t>Table No. (159)</t>
  </si>
  <si>
    <t>جدول رقم (160)</t>
  </si>
  <si>
    <t>جدول رقم (161)</t>
  </si>
  <si>
    <t>Table No. (161)</t>
  </si>
  <si>
    <t>Table No. (162)</t>
  </si>
  <si>
    <t>جدول رقم (162)</t>
  </si>
  <si>
    <t>Table No. (163)</t>
  </si>
  <si>
    <t>جدول رقم (163)</t>
  </si>
  <si>
    <t>جدول رقم (164)</t>
  </si>
  <si>
    <t>Table No. (164)</t>
  </si>
  <si>
    <t>جدول رقم (165)</t>
  </si>
  <si>
    <t>Table No. (165)</t>
  </si>
  <si>
    <t>جدول رقم (166)</t>
  </si>
  <si>
    <t>Table No. (166)</t>
  </si>
  <si>
    <t>Table No. (167)</t>
  </si>
  <si>
    <t>جدول رقم (167)</t>
  </si>
  <si>
    <t>جدول رقم (168)</t>
  </si>
  <si>
    <t>Table No. (168)</t>
  </si>
  <si>
    <t>جدول رقم (170)</t>
  </si>
  <si>
    <t>جدول رقم (169)</t>
  </si>
  <si>
    <t>Table No. (169)</t>
  </si>
  <si>
    <t>Table No. (170)</t>
  </si>
  <si>
    <t>جدول رقم (171)</t>
  </si>
  <si>
    <t>Table No. (171)</t>
  </si>
  <si>
    <t>التوزيع الشهري لساعات بث البرنامج العام من تلفزيون قطر حسب نوع البرامج والشهر</t>
  </si>
  <si>
    <t>فعاليات مسرح قطر الوطني حسب القطاع</t>
  </si>
  <si>
    <t>متحف قلعة الزبارة</t>
  </si>
  <si>
    <t>Zubara Fort Museum</t>
  </si>
  <si>
    <t>المدينة القديمة قلعة الزبارة</t>
  </si>
  <si>
    <t>زوار المتاحف والمعارض حسب الشهر والمتحف</t>
  </si>
  <si>
    <t xml:space="preserve">                       الشهر
   المتحف </t>
  </si>
  <si>
    <t>الشحانية</t>
  </si>
  <si>
    <t>الغزل</t>
  </si>
  <si>
    <t>Weaving</t>
  </si>
  <si>
    <t>صناعة السدو</t>
  </si>
  <si>
    <t xml:space="preserve">عدد الغرف </t>
  </si>
  <si>
    <t>No.of Rooms</t>
  </si>
  <si>
    <t>فنون بصرية وتشكيلية</t>
  </si>
  <si>
    <t xml:space="preserve">دراما ومسرح </t>
  </si>
  <si>
    <t>Gallery</t>
  </si>
  <si>
    <t>قاعة أفراح ومناسبات</t>
  </si>
  <si>
    <t>مواقف سيارات</t>
  </si>
  <si>
    <t>عيادة بيطرية</t>
  </si>
  <si>
    <t>Veterinary Clinic</t>
  </si>
  <si>
    <t>متحف الصقور</t>
  </si>
  <si>
    <t>Falconry Museum</t>
  </si>
  <si>
    <t>حدائق وتلال كتارا (منطقة الجنوب والشمال)</t>
  </si>
  <si>
    <t>Beach &amp; Water Sports</t>
  </si>
  <si>
    <t>أنشطة الرياضات المائية</t>
  </si>
  <si>
    <t>Al Zubarah Fort Old City</t>
  </si>
  <si>
    <t>المكتبات العامة حسب عدد المستعيرين والكتب المستعارة وعدد العاملين</t>
  </si>
  <si>
    <t xml:space="preserve">يوليو </t>
  </si>
  <si>
    <t xml:space="preserve">July </t>
  </si>
  <si>
    <t>نزلاء الفنادق حسب الجنسية ودرجة الفندق وليالي الإقامة</t>
  </si>
  <si>
    <t>التوزيع الشهري لساعات بث البرنامج العام من إذاعة قطر حسب نوع البرامج والشهر</t>
  </si>
  <si>
    <r>
      <t xml:space="preserve">الإمارات
</t>
    </r>
    <r>
      <rPr>
        <b/>
        <sz val="9"/>
        <rFont val="Arial"/>
        <family val="2"/>
      </rPr>
      <t>U.A.E</t>
    </r>
  </si>
  <si>
    <r>
      <t xml:space="preserve">السعودية
</t>
    </r>
    <r>
      <rPr>
        <b/>
        <sz val="9"/>
        <rFont val="Arial"/>
        <family val="2"/>
      </rPr>
      <t>K.S.A</t>
    </r>
  </si>
  <si>
    <r>
      <t xml:space="preserve">المجموع
</t>
    </r>
    <r>
      <rPr>
        <b/>
        <sz val="9"/>
        <rFont val="Arial"/>
        <family val="2"/>
      </rPr>
      <t>Total</t>
    </r>
  </si>
  <si>
    <t xml:space="preserve">PUBLIC LIBRARIES BY NUMBER OF BORROWERS, BOOKS BORROWED AND NUMBER OF EMPLOYEES </t>
  </si>
  <si>
    <t xml:space="preserve">HOTELS BY CLASS, NUMBER OF ROOMS AND BEDS </t>
  </si>
  <si>
    <t>التوزيع الشهري لساعات بث البرنامج العام من إذاعة صوت الخليج حسب نوع البرامج والشهر</t>
  </si>
  <si>
    <t>فعاليات متنوعة</t>
  </si>
  <si>
    <t xml:space="preserve">معارض وصالات الفنون </t>
  </si>
  <si>
    <t>ندوات ومحاضرات ومؤتمرات</t>
  </si>
  <si>
    <t>تطوير المواهب</t>
  </si>
  <si>
    <t>دورات مياه (عمومي)</t>
  </si>
  <si>
    <t>سيارات جولف لخدمة ذوي الاحتياجات</t>
  </si>
  <si>
    <t>معارض مطافيء مقر الفنانين</t>
  </si>
  <si>
    <t>Fire Station - Artist Residence</t>
  </si>
  <si>
    <t>أخرى</t>
  </si>
  <si>
    <t>Other</t>
  </si>
  <si>
    <t>جدول رقم (172)</t>
  </si>
  <si>
    <t>Table No. (172)</t>
  </si>
  <si>
    <t>جدول رقم (173)</t>
  </si>
  <si>
    <t>Table No. (173)</t>
  </si>
  <si>
    <t xml:space="preserve">                       السنة
 البيان </t>
  </si>
  <si>
    <t>NEWSPAPERS AND MAGAZINES ISSUED 
IN THE STATE OF QATAR</t>
  </si>
  <si>
    <t>EMPLOYEES IN JOURNAL AND MAGAZINES BY NATIONALITY, 
GENDER AND OCCUPATION</t>
  </si>
  <si>
    <t xml:space="preserve">                    القطاع
  السنة</t>
  </si>
  <si>
    <t>القطاع الحكومي</t>
  </si>
  <si>
    <t>القطاع الخاص</t>
  </si>
  <si>
    <t>مشاركات خارجية</t>
  </si>
  <si>
    <t>Government Sector</t>
  </si>
  <si>
    <t xml:space="preserve">             الفعاليات
السنة</t>
  </si>
  <si>
    <t xml:space="preserve">                Events
Year</t>
  </si>
  <si>
    <t>مهرجان</t>
  </si>
  <si>
    <t>Festival</t>
  </si>
  <si>
    <t>عروض غنائية</t>
  </si>
  <si>
    <t>فنون التراث</t>
  </si>
  <si>
    <t>Heritage Arts</t>
  </si>
  <si>
    <t>فنون تشكيلية</t>
  </si>
  <si>
    <t>Fine Arts</t>
  </si>
  <si>
    <t>Jul.</t>
  </si>
  <si>
    <t>عدد المستعيرين</t>
  </si>
  <si>
    <t>الكتب المستعارة</t>
  </si>
  <si>
    <t>Books Borrowed</t>
  </si>
  <si>
    <t>عدد العاملين</t>
  </si>
  <si>
    <t xml:space="preserve">               السنة
  درجة 
  الفندق</t>
  </si>
  <si>
    <t xml:space="preserve">                      Year
  Hotel Class</t>
  </si>
  <si>
    <t>صناعة النقابات</t>
  </si>
  <si>
    <t>صناعة السجاد</t>
  </si>
  <si>
    <t>صناعة المدود</t>
  </si>
  <si>
    <t>دور السينما والأفلام المعروضة</t>
  </si>
  <si>
    <t>Number of seats</t>
  </si>
  <si>
    <t>Arabic</t>
  </si>
  <si>
    <t>Foreign</t>
  </si>
  <si>
    <t>الرواد (بالألف)</t>
  </si>
  <si>
    <t>عربية</t>
  </si>
  <si>
    <t>أجنبية</t>
  </si>
  <si>
    <t>الافلام المعروضة</t>
  </si>
  <si>
    <t>عدد دور السينما</t>
  </si>
  <si>
    <t>Films presented</t>
  </si>
  <si>
    <t>التوزيع الشهري لساعات البث المباشر للبرنامج العام من قنوات الكأس الرياضية
 حسب نوع البرامج والشهر</t>
  </si>
  <si>
    <t>MONTHLY DISTRIBUTION OF LIVE BROADCAST HOURS 
OF THE GENERAL PROGRAM OF AL KASS SPORT
CHANNELS BY TYPE OF PROGRAM AND MONTH</t>
  </si>
  <si>
    <t>--</t>
  </si>
  <si>
    <t xml:space="preserve"> خمس نجوم (*****)</t>
  </si>
  <si>
    <t xml:space="preserve"> Five Star (*****)</t>
  </si>
  <si>
    <t xml:space="preserve"> أربع نجوم (****)</t>
  </si>
  <si>
    <t xml:space="preserve"> Four Star (****)</t>
  </si>
  <si>
    <t xml:space="preserve"> ثلاث نجوم (***)</t>
  </si>
  <si>
    <t xml:space="preserve"> Three Star (***)</t>
  </si>
  <si>
    <t>خمس نجوم (*****)</t>
  </si>
  <si>
    <t>ثلاث نجوم (***)</t>
  </si>
  <si>
    <t>أربع نجوم (****)</t>
  </si>
  <si>
    <t>جدول رقم (174)</t>
  </si>
  <si>
    <t>Table No. (174)</t>
  </si>
  <si>
    <t>جدول رقم (176)</t>
  </si>
  <si>
    <t>جدول رقم (177)</t>
  </si>
  <si>
    <t>Table No. (177)</t>
  </si>
  <si>
    <t>نزلاء الفنادق الخليجيون حسب الجنسية وليالي الإقامة</t>
  </si>
  <si>
    <t>* Ministry of Endowments and Islamic Affairs.</t>
  </si>
  <si>
    <t>* Qatar Museums.</t>
  </si>
  <si>
    <t>* Newspapers and Magazines.</t>
  </si>
  <si>
    <t>* Cinema Companies.</t>
  </si>
  <si>
    <t>* The Cultural Village Foundation (Katara).</t>
  </si>
  <si>
    <t>* الصحف والمجلات.</t>
  </si>
  <si>
    <t>* شركات السينما.</t>
  </si>
  <si>
    <t>* Doha Film Institute.</t>
  </si>
  <si>
    <t>* Qatar National Library.</t>
  </si>
  <si>
    <t>MOVIE HOUSES AND FILMS PRESENTED</t>
  </si>
  <si>
    <r>
      <t>المجموع</t>
    </r>
    <r>
      <rPr>
        <b/>
        <sz val="8"/>
        <rFont val="Arial"/>
        <family val="2"/>
      </rPr>
      <t xml:space="preserve">
Total</t>
    </r>
  </si>
  <si>
    <r>
      <rPr>
        <b/>
        <sz val="10"/>
        <rFont val="Arial"/>
        <family val="2"/>
      </rPr>
      <t>ذكور</t>
    </r>
    <r>
      <rPr>
        <b/>
        <sz val="8"/>
        <rFont val="Arial"/>
        <family val="2"/>
      </rPr>
      <t xml:space="preserve">
Males</t>
    </r>
  </si>
  <si>
    <r>
      <rPr>
        <b/>
        <sz val="10"/>
        <rFont val="Arial"/>
        <family val="2"/>
      </rPr>
      <t>إناث</t>
    </r>
    <r>
      <rPr>
        <b/>
        <sz val="8"/>
        <rFont val="Arial"/>
        <family val="2"/>
      </rPr>
      <t xml:space="preserve">
Females</t>
    </r>
  </si>
  <si>
    <t xml:space="preserve"> Al-Khor Library</t>
  </si>
  <si>
    <t xml:space="preserve"> Al-Shamal Library</t>
  </si>
  <si>
    <t xml:space="preserve"> Al-Khanssa Library</t>
  </si>
  <si>
    <t xml:space="preserve"> Al-Wakrah Library</t>
  </si>
  <si>
    <t xml:space="preserve">Sh-Ali Al-Thani Library </t>
  </si>
  <si>
    <t xml:space="preserve"> مكتبة الشيخ علي آل ثاني</t>
  </si>
  <si>
    <t>Private Sector</t>
  </si>
  <si>
    <t>External Participations</t>
  </si>
  <si>
    <t>أمسيات شعرية</t>
  </si>
  <si>
    <t>Cultural Week</t>
  </si>
  <si>
    <t>Offers Singing</t>
  </si>
  <si>
    <t>Poetry Evenings</t>
  </si>
  <si>
    <t>أسبوع ثقافي</t>
  </si>
  <si>
    <t xml:space="preserve">VISITORS OF MUSEUMS AND EXHIBITION BY MONTH AND MUSEUM </t>
  </si>
  <si>
    <r>
      <t xml:space="preserve"> Al-Rayyan Library</t>
    </r>
    <r>
      <rPr>
        <vertAlign val="superscript"/>
        <sz val="10"/>
        <rFont val="Arial"/>
        <family val="2"/>
      </rPr>
      <t>(1)</t>
    </r>
  </si>
  <si>
    <t xml:space="preserve">(1) سبب عدم اكتمال بيانات مكتبة الريان هو إخلاء مبنى المكتبة. </t>
  </si>
  <si>
    <t>(1) The data of Al Rayyan Library is not complete due to evacuation of the library building.</t>
  </si>
  <si>
    <t xml:space="preserve"> Municipality </t>
  </si>
  <si>
    <t>البلدية</t>
  </si>
  <si>
    <t>Private Mosque</t>
  </si>
  <si>
    <t>مسجد خاص</t>
  </si>
  <si>
    <t>Temporary Building</t>
  </si>
  <si>
    <r>
      <t>عدد الأئمة والمؤذنين</t>
    </r>
    <r>
      <rPr>
        <b/>
        <sz val="10"/>
        <rFont val="Arial"/>
        <family val="2"/>
      </rPr>
      <t xml:space="preserve">
</t>
    </r>
    <r>
      <rPr>
        <b/>
        <sz val="9"/>
        <rFont val="Arial"/>
        <family val="2"/>
      </rPr>
      <t>No. of Imam and Moathen</t>
    </r>
  </si>
  <si>
    <r>
      <t>عدد الخطباء</t>
    </r>
    <r>
      <rPr>
        <b/>
        <sz val="10"/>
        <rFont val="Arial"/>
        <family val="2"/>
      </rPr>
      <t xml:space="preserve">
</t>
    </r>
    <r>
      <rPr>
        <b/>
        <sz val="9"/>
        <rFont val="Arial"/>
        <family val="2"/>
      </rPr>
      <t>Khateeb</t>
    </r>
  </si>
  <si>
    <r>
      <t>دور تحفيظ القرآن</t>
    </r>
    <r>
      <rPr>
        <b/>
        <sz val="10"/>
        <rFont val="Arial"/>
        <family val="2"/>
      </rPr>
      <t xml:space="preserve">
</t>
    </r>
    <r>
      <rPr>
        <b/>
        <sz val="9"/>
        <rFont val="Arial"/>
        <family val="2"/>
      </rPr>
      <t>The role of koranic</t>
    </r>
  </si>
  <si>
    <r>
      <t>دور تحفيظ القرآن (أهلية)</t>
    </r>
    <r>
      <rPr>
        <b/>
        <sz val="9"/>
        <rFont val="Arial"/>
        <family val="2"/>
      </rPr>
      <t xml:space="preserve">
The role of koranic (Private</t>
    </r>
    <r>
      <rPr>
        <b/>
        <sz val="10"/>
        <rFont val="Arial"/>
        <family val="2"/>
      </rPr>
      <t>)</t>
    </r>
  </si>
  <si>
    <t>المساجد والأئمة والخطباء ودور تحفيظ القرآن حسب البلدية</t>
  </si>
  <si>
    <t xml:space="preserve"> MOSQUES, IMAM &amp; KHATEEB AND ROLE OF KORANIC BY MUNICIPALITY </t>
  </si>
  <si>
    <t>Al-Rayyan</t>
  </si>
  <si>
    <t>Al-Daayen</t>
  </si>
  <si>
    <t>Al-Shahanniya</t>
  </si>
  <si>
    <t>Al-Wakrah</t>
  </si>
  <si>
    <t>Al-Khor</t>
  </si>
  <si>
    <t>Al-Shamal</t>
  </si>
  <si>
    <t>Wooden Ship Building (Qilaf)</t>
  </si>
  <si>
    <t>Metal Bleaching</t>
  </si>
  <si>
    <t>Traditional Wooden Box</t>
  </si>
  <si>
    <t>Palm Leaves Crafting</t>
  </si>
  <si>
    <t>Traditional Face Masks (Batateel)</t>
  </si>
  <si>
    <t>Veil Making (Neqab)</t>
  </si>
  <si>
    <t>Bishut Making (Men's Cloaks)</t>
  </si>
  <si>
    <t>Carpet Weaving</t>
  </si>
  <si>
    <t>Dolls Making (Al Mudud)</t>
  </si>
  <si>
    <t>Sadu Making</t>
  </si>
  <si>
    <t>التعدين (الصفار)</t>
  </si>
  <si>
    <t>PRACTITIONERS OF THE CHARACTER POPULAR IN THE SOCIAL 
DEVELOPMENT CENTER BY NATIONALITY &amp; GENDER</t>
  </si>
  <si>
    <t>Talent Development</t>
  </si>
  <si>
    <t>Seminars, Lectures &amp; Conferences</t>
  </si>
  <si>
    <t>Concerts</t>
  </si>
  <si>
    <t>Sports &amp; Entertainment</t>
  </si>
  <si>
    <t>Various Events</t>
  </si>
  <si>
    <t>Exhibitions &amp; Art Galleries</t>
  </si>
  <si>
    <t>Fine &amp; Visual Arts</t>
  </si>
  <si>
    <t>Drama &amp; Theater</t>
  </si>
  <si>
    <t>Halls</t>
  </si>
  <si>
    <t xml:space="preserve">Car Parking </t>
  </si>
  <si>
    <t xml:space="preserve"> نجمتان ونجمة واحدة (**) و (*)</t>
  </si>
  <si>
    <t xml:space="preserve"> Two &amp; One Star (**) &amp; (*)</t>
  </si>
  <si>
    <r>
      <t xml:space="preserve">عدد الفنادق
</t>
    </r>
    <r>
      <rPr>
        <b/>
        <sz val="9"/>
        <rFont val="Arial"/>
        <family val="2"/>
      </rPr>
      <t>No. of Hotels</t>
    </r>
  </si>
  <si>
    <r>
      <t xml:space="preserve">عدد الغرف
</t>
    </r>
    <r>
      <rPr>
        <b/>
        <sz val="9"/>
        <rFont val="Arial"/>
        <family val="2"/>
      </rPr>
      <t>No. of Rooms</t>
    </r>
  </si>
  <si>
    <r>
      <t xml:space="preserve">عدد الأسرة
</t>
    </r>
    <r>
      <rPr>
        <b/>
        <sz val="9"/>
        <rFont val="Arial"/>
        <family val="2"/>
      </rPr>
      <t>No. of Beds</t>
    </r>
  </si>
  <si>
    <r>
      <t xml:space="preserve">قطر
</t>
    </r>
    <r>
      <rPr>
        <b/>
        <sz val="9"/>
        <rFont val="Arial"/>
        <family val="2"/>
      </rPr>
      <t>Qatar</t>
    </r>
  </si>
  <si>
    <r>
      <t xml:space="preserve">الكويت
</t>
    </r>
    <r>
      <rPr>
        <b/>
        <sz val="9"/>
        <rFont val="Arial"/>
        <family val="2"/>
      </rPr>
      <t>Kuwait</t>
    </r>
  </si>
  <si>
    <r>
      <t xml:space="preserve">البحرين
</t>
    </r>
    <r>
      <rPr>
        <b/>
        <sz val="9"/>
        <rFont val="Arial"/>
        <family val="2"/>
      </rPr>
      <t>Bahrain</t>
    </r>
  </si>
  <si>
    <r>
      <t xml:space="preserve">عمان  
</t>
    </r>
    <r>
      <rPr>
        <b/>
        <sz val="9"/>
        <rFont val="Arial"/>
        <family val="2"/>
      </rPr>
      <t>Oman</t>
    </r>
  </si>
  <si>
    <t>Editor in Chief</t>
  </si>
  <si>
    <t>M.O.B. General Manager</t>
  </si>
  <si>
    <t>Chairman of The board</t>
  </si>
  <si>
    <t>Secretary editor</t>
  </si>
  <si>
    <t>Correspondent</t>
  </si>
  <si>
    <t>Editor Reporter</t>
  </si>
  <si>
    <t>Director</t>
  </si>
  <si>
    <t>Productor</t>
  </si>
  <si>
    <t>Corrector</t>
  </si>
  <si>
    <t>Translator</t>
  </si>
  <si>
    <t>Photographer</t>
  </si>
  <si>
    <t>Marketing</t>
  </si>
  <si>
    <t>Graphic Designers</t>
  </si>
  <si>
    <t>Draftsman</t>
  </si>
  <si>
    <t>Other Technician</t>
  </si>
  <si>
    <t>Account</t>
  </si>
  <si>
    <t>Archive Clerk</t>
  </si>
  <si>
    <t>Secretary</t>
  </si>
  <si>
    <t>Other Administrators</t>
  </si>
  <si>
    <t>Workers &amp; Office Boys</t>
  </si>
  <si>
    <t>Drivers</t>
  </si>
  <si>
    <t xml:space="preserve">                             Type of                                  Programs
  Month</t>
  </si>
  <si>
    <t xml:space="preserve">                             نوع 
                            البرامج
 الشهر</t>
  </si>
  <si>
    <t>Grand Total</t>
  </si>
  <si>
    <r>
      <rPr>
        <b/>
        <sz val="11"/>
        <rFont val="Arial"/>
        <family val="2"/>
      </rPr>
      <t>المجموع</t>
    </r>
    <r>
      <rPr>
        <b/>
        <sz val="12"/>
        <rFont val="Arial"/>
        <family val="2"/>
      </rPr>
      <t xml:space="preserve">
</t>
    </r>
    <r>
      <rPr>
        <b/>
        <sz val="9"/>
        <rFont val="Arial"/>
        <family val="2"/>
      </rPr>
      <t>Total</t>
    </r>
  </si>
  <si>
    <r>
      <rPr>
        <b/>
        <sz val="11"/>
        <rFont val="Arial"/>
        <family val="2"/>
      </rPr>
      <t>الرياضية</t>
    </r>
    <r>
      <rPr>
        <b/>
        <sz val="12"/>
        <rFont val="Arial"/>
        <family val="2"/>
      </rPr>
      <t xml:space="preserve">
</t>
    </r>
    <r>
      <rPr>
        <b/>
        <sz val="9"/>
        <rFont val="Arial"/>
        <family val="2"/>
      </rPr>
      <t>Sport</t>
    </r>
  </si>
  <si>
    <r>
      <rPr>
        <b/>
        <sz val="11"/>
        <rFont val="Arial"/>
        <family val="2"/>
      </rPr>
      <t>الثقافية</t>
    </r>
    <r>
      <rPr>
        <b/>
        <sz val="12"/>
        <rFont val="Arial"/>
        <family val="2"/>
      </rPr>
      <t xml:space="preserve">
</t>
    </r>
    <r>
      <rPr>
        <b/>
        <sz val="9"/>
        <rFont val="Arial"/>
        <family val="2"/>
      </rPr>
      <t>Cultural</t>
    </r>
  </si>
  <si>
    <r>
      <rPr>
        <b/>
        <sz val="11"/>
        <rFont val="Arial"/>
        <family val="2"/>
      </rPr>
      <t>الاجتماعية</t>
    </r>
    <r>
      <rPr>
        <b/>
        <sz val="12"/>
        <rFont val="Arial"/>
        <family val="2"/>
      </rPr>
      <t xml:space="preserve">
</t>
    </r>
    <r>
      <rPr>
        <b/>
        <sz val="9"/>
        <rFont val="Arial"/>
        <family val="2"/>
      </rPr>
      <t>Social</t>
    </r>
  </si>
  <si>
    <r>
      <rPr>
        <b/>
        <sz val="11"/>
        <rFont val="Arial"/>
        <family val="2"/>
      </rPr>
      <t>الدينية</t>
    </r>
    <r>
      <rPr>
        <b/>
        <sz val="12"/>
        <rFont val="Arial"/>
        <family val="2"/>
      </rPr>
      <t xml:space="preserve">
</t>
    </r>
    <r>
      <rPr>
        <b/>
        <sz val="9"/>
        <rFont val="Arial"/>
        <family val="2"/>
      </rPr>
      <t>Religious</t>
    </r>
  </si>
  <si>
    <t xml:space="preserve">                  Nationality
  Year</t>
  </si>
  <si>
    <r>
      <rPr>
        <b/>
        <sz val="10"/>
        <rFont val="Arial"/>
        <family val="2"/>
      </rPr>
      <t>ليالي</t>
    </r>
    <r>
      <rPr>
        <b/>
        <sz val="8"/>
        <rFont val="Arial"/>
        <family val="2"/>
      </rPr>
      <t xml:space="preserve">
Nights</t>
    </r>
  </si>
  <si>
    <r>
      <t xml:space="preserve"> مكتبة الريان</t>
    </r>
    <r>
      <rPr>
        <b/>
        <vertAlign val="superscript"/>
        <sz val="12"/>
        <rFont val="Arial"/>
        <family val="2"/>
      </rPr>
      <t>(1)</t>
    </r>
  </si>
  <si>
    <t>MONTHLY DISTRIBUTION OF THE GENERAL PROGRAM BROADCASTING HOURS 
ON QATAR RADIO BY TYPE OF PROGRAMS AND MONTH</t>
  </si>
  <si>
    <t>MONTHLY DISTRIBUTION OF THE GENERAL PROGRAM BROADCASTING HOURS
 ON QATAR TV BY TYPE OF PROGRAMS AND MONTH</t>
  </si>
  <si>
    <t>MONTHLY DISTRIBUTION OF THE GENERAL PROGRAM BROADCASTING HOURS ON SOUT ALKHALEEJ 
BROADCASTING SERVICE BY TYPE OF PROGRAM AND MONTH</t>
  </si>
  <si>
    <r>
      <t>Forood Mosque</t>
    </r>
    <r>
      <rPr>
        <b/>
        <vertAlign val="superscript"/>
        <sz val="8"/>
        <rFont val="Arial"/>
        <family val="2"/>
      </rPr>
      <t>(1)</t>
    </r>
  </si>
  <si>
    <r>
      <t>Gumma Mosque</t>
    </r>
    <r>
      <rPr>
        <b/>
        <vertAlign val="superscript"/>
        <sz val="8"/>
        <rFont val="Arial"/>
        <family val="2"/>
      </rPr>
      <t>(2)</t>
    </r>
  </si>
  <si>
    <r>
      <t>Eid Mosque</t>
    </r>
    <r>
      <rPr>
        <b/>
        <vertAlign val="superscript"/>
        <sz val="8"/>
        <rFont val="Arial"/>
        <family val="2"/>
      </rPr>
      <t>(3)</t>
    </r>
  </si>
  <si>
    <r>
      <t>مسجد فروض</t>
    </r>
    <r>
      <rPr>
        <b/>
        <vertAlign val="superscript"/>
        <sz val="10"/>
        <rFont val="Arial"/>
        <family val="2"/>
      </rPr>
      <t>(1)</t>
    </r>
  </si>
  <si>
    <r>
      <t>مسجد جامع</t>
    </r>
    <r>
      <rPr>
        <b/>
        <vertAlign val="superscript"/>
        <sz val="10"/>
        <rFont val="Arial"/>
        <family val="2"/>
      </rPr>
      <t>(2)</t>
    </r>
  </si>
  <si>
    <r>
      <t>مبنى مؤقت</t>
    </r>
    <r>
      <rPr>
        <sz val="11"/>
        <rFont val="Arial"/>
        <family val="2"/>
      </rPr>
      <t/>
    </r>
  </si>
  <si>
    <r>
      <t>مصلى عيد</t>
    </r>
    <r>
      <rPr>
        <b/>
        <vertAlign val="superscript"/>
        <sz val="10"/>
        <rFont val="Arial"/>
        <family val="2"/>
      </rPr>
      <t>(3)</t>
    </r>
  </si>
  <si>
    <t>SHORT AND FEATURE FILMS THAT QATAR PARTICIPATED IN PRODUCTION AT THE
 DOHA FILM INSTITUTE BY TYPE OF FILM, PRODUCTION METHOD, 
TYPE OF FUNDING AND LANGUAGE OF PRODUCTION</t>
  </si>
  <si>
    <t>Dar Al-Kutub Al-Qatariyya</t>
  </si>
  <si>
    <t>دقيقة</t>
  </si>
  <si>
    <t>ساعة</t>
  </si>
  <si>
    <t>Hour</t>
  </si>
  <si>
    <t>Min.</t>
  </si>
  <si>
    <t>أسبوعية*</t>
  </si>
  <si>
    <t>Weekly*</t>
  </si>
  <si>
    <t>*The online publishing method has been approved.</t>
  </si>
  <si>
    <t xml:space="preserve">                                 Month 
  Museum </t>
  </si>
  <si>
    <r>
      <t xml:space="preserve">الدينية
</t>
    </r>
    <r>
      <rPr>
        <b/>
        <sz val="9"/>
        <rFont val="Arial"/>
        <family val="2"/>
      </rPr>
      <t>Religious</t>
    </r>
  </si>
  <si>
    <r>
      <t xml:space="preserve">الاقتصادية
</t>
    </r>
    <r>
      <rPr>
        <b/>
        <sz val="9"/>
        <rFont val="Arial"/>
        <family val="2"/>
      </rPr>
      <t>Economic</t>
    </r>
  </si>
  <si>
    <r>
      <t xml:space="preserve">الاجتماعية
</t>
    </r>
    <r>
      <rPr>
        <b/>
        <sz val="9"/>
        <rFont val="Arial"/>
        <family val="2"/>
      </rPr>
      <t>Social</t>
    </r>
  </si>
  <si>
    <r>
      <t xml:space="preserve">التراثية
</t>
    </r>
    <r>
      <rPr>
        <b/>
        <sz val="9"/>
        <rFont val="Arial"/>
        <family val="2"/>
      </rPr>
      <t>Cultural</t>
    </r>
  </si>
  <si>
    <r>
      <t xml:space="preserve">الوثائقية
</t>
    </r>
    <r>
      <rPr>
        <b/>
        <sz val="9"/>
        <rFont val="Arial"/>
        <family val="2"/>
      </rPr>
      <t>Documentary</t>
    </r>
  </si>
  <si>
    <r>
      <t xml:space="preserve">التعليمية
</t>
    </r>
    <r>
      <rPr>
        <b/>
        <sz val="9"/>
        <rFont val="Arial"/>
        <family val="2"/>
      </rPr>
      <t>Educational</t>
    </r>
  </si>
  <si>
    <r>
      <t xml:space="preserve">الدرامية
</t>
    </r>
    <r>
      <rPr>
        <b/>
        <sz val="9"/>
        <rFont val="Arial"/>
        <family val="2"/>
      </rPr>
      <t>Dramas</t>
    </r>
  </si>
  <si>
    <r>
      <t xml:space="preserve">الترفيهية
</t>
    </r>
    <r>
      <rPr>
        <b/>
        <sz val="9"/>
        <rFont val="Arial"/>
        <family val="2"/>
      </rPr>
      <t>Recreational</t>
    </r>
  </si>
  <si>
    <r>
      <t xml:space="preserve">الإعلانات
</t>
    </r>
    <r>
      <rPr>
        <b/>
        <sz val="9"/>
        <rFont val="Arial"/>
        <family val="2"/>
      </rPr>
      <t>Advertising</t>
    </r>
  </si>
  <si>
    <r>
      <rPr>
        <b/>
        <sz val="12"/>
        <rFont val="Arial"/>
        <family val="2"/>
      </rPr>
      <t>نوع</t>
    </r>
    <r>
      <rPr>
        <b/>
        <sz val="11"/>
        <rFont val="Arial"/>
        <family val="2"/>
      </rPr>
      <t xml:space="preserve"> المسجد  </t>
    </r>
    <r>
      <rPr>
        <b/>
        <sz val="10"/>
        <rFont val="Arial"/>
        <family val="2"/>
      </rPr>
      <t xml:space="preserve"> </t>
    </r>
    <r>
      <rPr>
        <b/>
        <sz val="9"/>
        <rFont val="Arial"/>
        <family val="2"/>
      </rPr>
      <t>Type of Mosque</t>
    </r>
  </si>
  <si>
    <t>متحف قطر الوطني</t>
  </si>
  <si>
    <t>National Museum of Qatar</t>
  </si>
  <si>
    <r>
      <t>عدد الخطباء</t>
    </r>
    <r>
      <rPr>
        <b/>
        <sz val="10"/>
        <rFont val="Arial"/>
        <family val="2"/>
      </rPr>
      <t xml:space="preserve">
</t>
    </r>
    <r>
      <rPr>
        <b/>
        <sz val="9"/>
        <rFont val="Arial"/>
        <family val="2"/>
      </rPr>
      <t>No. of Khsteeb</t>
    </r>
  </si>
  <si>
    <t>قاعات مجهزة</t>
  </si>
  <si>
    <t>Katara Studio (Music Recording &amp; Production)</t>
  </si>
  <si>
    <t>محطة باص الدوحة السياحي</t>
  </si>
  <si>
    <t>Doha Bus (Tourism Station)</t>
  </si>
  <si>
    <t>أجهزة الصراف الآلي بمواقع مختلفة</t>
  </si>
  <si>
    <t>ATM Machine Kiosks</t>
  </si>
  <si>
    <t>فرع بنك قطر الوطني</t>
  </si>
  <si>
    <t>QNB Branch</t>
  </si>
  <si>
    <t>FACILITIES OF THE CULTURAL VILLAGE 
FOUNDATION (KATARA)</t>
  </si>
  <si>
    <t xml:space="preserve">                  Year
  Month</t>
  </si>
  <si>
    <t>قصصي</t>
  </si>
  <si>
    <t>الأفلام التجريبية</t>
  </si>
  <si>
    <t>جودة عالية HD</t>
  </si>
  <si>
    <t xml:space="preserve">رقمي بالرسوم المتحركة </t>
  </si>
  <si>
    <t xml:space="preserve">التمويل المشترك </t>
  </si>
  <si>
    <t>منح</t>
  </si>
  <si>
    <t xml:space="preserve">صندوق الفيلم القطري </t>
  </si>
  <si>
    <t>عربي</t>
  </si>
  <si>
    <t>فرنسي</t>
  </si>
  <si>
    <t>Animation [2d &amp; 3d]</t>
  </si>
  <si>
    <t>Digital Animation</t>
  </si>
  <si>
    <t>Grants</t>
  </si>
  <si>
    <t>Qatari Film Fund</t>
  </si>
  <si>
    <t>English</t>
  </si>
  <si>
    <t>French</t>
  </si>
  <si>
    <t>Spanish</t>
  </si>
  <si>
    <t>More Than One Language</t>
  </si>
  <si>
    <t>التوزيع الشهري لساعات البث المباشر للبرنامج العام من قناة الريان الفضائية وإذاعة صوت الريان حسب نوع البرامج والشهر</t>
  </si>
  <si>
    <t xml:space="preserve">              نوع 
             البرامج
   الشهر</t>
  </si>
  <si>
    <t>* المؤسسة القطرية للإعلام.</t>
  </si>
  <si>
    <t>* تم اعتماد طريقة النشر الإلكتروني.</t>
  </si>
  <si>
    <t xml:space="preserve">              الجنسية والنوع 
 المهنة</t>
  </si>
  <si>
    <t>Table No. (178)</t>
  </si>
  <si>
    <t>جدول رقم (178)</t>
  </si>
  <si>
    <t>* قطر للسياحة.</t>
  </si>
  <si>
    <t>*2020</t>
  </si>
  <si>
    <t>أنواع الحيوانات في حديقة الحيوان بمنتزه الخور وعدد الزوار</t>
  </si>
  <si>
    <t xml:space="preserve"> No. of Animals and Birds</t>
  </si>
  <si>
    <t>أنواع الحيوانات وتصنيفها في حديقة الحيوان بمنتزه الخور</t>
  </si>
  <si>
    <t xml:space="preserve">الثدييات </t>
  </si>
  <si>
    <t>Mammals</t>
  </si>
  <si>
    <t>الطيور</t>
  </si>
  <si>
    <t xml:space="preserve">Birds </t>
  </si>
  <si>
    <t>الزواحف</t>
  </si>
  <si>
    <t>Reptiles</t>
  </si>
  <si>
    <r>
      <t xml:space="preserve">العدد
</t>
    </r>
    <r>
      <rPr>
        <b/>
        <sz val="9"/>
        <rFont val="Arial"/>
        <family val="2"/>
      </rPr>
      <t>Number</t>
    </r>
  </si>
  <si>
    <t xml:space="preserve">زوار منتزه حديقة الخور حسب الأشهر </t>
  </si>
  <si>
    <t>جدول رقم (150)</t>
  </si>
  <si>
    <t>Table No. (150)</t>
  </si>
  <si>
    <t>Table No. (176)</t>
  </si>
  <si>
    <t>Table No. (179)</t>
  </si>
  <si>
    <t>جدول رقم (179)</t>
  </si>
  <si>
    <t>جدول رقم (180)</t>
  </si>
  <si>
    <t>Table No. (180)</t>
  </si>
  <si>
    <t>Live Music Arts</t>
  </si>
  <si>
    <t>Visual Arts</t>
  </si>
  <si>
    <t>Live Performing Arts</t>
  </si>
  <si>
    <t>Sports &amp; Recreation</t>
  </si>
  <si>
    <t>Gatherings &amp; Art Galleries</t>
  </si>
  <si>
    <t xml:space="preserve">Forum </t>
  </si>
  <si>
    <t>Lecture</t>
  </si>
  <si>
    <t>منشآت ثقافية:</t>
  </si>
  <si>
    <t>المدرج الروماني (المسرح المكشوف) بسعة 4,000 شخص</t>
  </si>
  <si>
    <t xml:space="preserve">صالات عرض مجهزة </t>
  </si>
  <si>
    <t>مول تجاري (مول الأطفال ومول شارع 21)</t>
  </si>
  <si>
    <t>مجمع كتارا بلازا الجنوبي</t>
  </si>
  <si>
    <t>أكاديمية قطر للموسيقى (تعليم الموسيقى للأجيال)</t>
  </si>
  <si>
    <t>دار كتارا للنشر (خدمات المكتبة)</t>
  </si>
  <si>
    <t>سينما قطر</t>
  </si>
  <si>
    <t>منشآت رياضية وترفيه:</t>
  </si>
  <si>
    <t>نادي شاطئ كتارا (صالة رياضية متكاملة)</t>
  </si>
  <si>
    <t>مرافق شاطئ كتارا</t>
  </si>
  <si>
    <t>مراكز ثقافية ومنافذ بيع وشركات عاملة:</t>
  </si>
  <si>
    <t xml:space="preserve">مراكز ثقافية </t>
  </si>
  <si>
    <t xml:space="preserve">مطاعم </t>
  </si>
  <si>
    <t>اكشاك تجارية منوعة</t>
  </si>
  <si>
    <t>محلات تجارية ومنافذ بيع</t>
  </si>
  <si>
    <t>شركات عاملة رئيسية</t>
  </si>
  <si>
    <t>منشآت خدمية:</t>
  </si>
  <si>
    <t>مساجد كتارا (المسجد العام والمسجد الذهبي)</t>
  </si>
  <si>
    <t>محطة مترو قطر (شبكة القطار السريع: شمالية وجنوبية)</t>
  </si>
  <si>
    <t>محطة خدمات سيارات الأجرة</t>
  </si>
  <si>
    <t>مخازن مبردة مخصصة للمطاعم (شمالية وجنوبية)</t>
  </si>
  <si>
    <t>محطة تزويد الكهرباء (طاقة +مواقف سيارات اضافية)</t>
  </si>
  <si>
    <t>المداخل الرئيسية للمؤسسة</t>
  </si>
  <si>
    <t>سيارات الجولف للتنقل الداخلي (خدمة زوار الحي الثقافي)</t>
  </si>
  <si>
    <t>سيارات جولف (اسعاف)</t>
  </si>
  <si>
    <t>خدمة ركن السيارات</t>
  </si>
  <si>
    <t>خدمة غسيل السيارات</t>
  </si>
  <si>
    <t>مركز معلومات كتارا (خدمات الاستعلام والمعلومات)</t>
  </si>
  <si>
    <t>Amphitheatre (Open Theater)</t>
  </si>
  <si>
    <t>Theaters (Drama &amp; Opera)</t>
  </si>
  <si>
    <t>Wedding and Events Hall</t>
  </si>
  <si>
    <t>Commercial Plaza (21Street) &amp; Children Mall</t>
  </si>
  <si>
    <t>Katara South Plaza Complex</t>
  </si>
  <si>
    <t>Qatar Music Academy (Music Education)</t>
  </si>
  <si>
    <t>Broacasting &amp; Radio Station (Sout Al-Khaleej &amp; Mazagi FM)</t>
  </si>
  <si>
    <t>Katara Dar Al-Nasher (Publishing House: Library Services)</t>
  </si>
  <si>
    <t>Qatar Cinema</t>
  </si>
  <si>
    <t>Katara Gardens and Hills "N &amp; S Precinct"</t>
  </si>
  <si>
    <t>Katara Beach Club (GYM)</t>
  </si>
  <si>
    <t>Katara Beach Facility</t>
  </si>
  <si>
    <t xml:space="preserve">Creative Cultural Centers </t>
  </si>
  <si>
    <t xml:space="preserve">Restaurants &amp; Outlets </t>
  </si>
  <si>
    <t>Kiosks</t>
  </si>
  <si>
    <t>Shops</t>
  </si>
  <si>
    <t>Key Operation Companies (Outsource)</t>
  </si>
  <si>
    <t>Qatar Rail Station Connectivity (North &amp; South)</t>
  </si>
  <si>
    <t>Taxi Station Connectivity</t>
  </si>
  <si>
    <t>Storage Facilities &amp; Warehouses (North &amp; South)</t>
  </si>
  <si>
    <t>Katara Traffic Entry &amp; Exist</t>
  </si>
  <si>
    <t>Shuttle Club Cars (For Visitors)</t>
  </si>
  <si>
    <t>Disabled Shuttle Club Cars</t>
  </si>
  <si>
    <t>Ambulance Club Cars</t>
  </si>
  <si>
    <t>Toilets-Public</t>
  </si>
  <si>
    <t>Valet Parking Service</t>
  </si>
  <si>
    <t>Car Wash Service</t>
  </si>
  <si>
    <t>Katara Info Centre (Information Services)</t>
  </si>
  <si>
    <t>نجمتان ونجمة واحدة (**) و (*)</t>
  </si>
  <si>
    <t>Guests</t>
  </si>
  <si>
    <t>عرب آخرون</t>
  </si>
  <si>
    <t>Other Arabs</t>
  </si>
  <si>
    <t>آسيويون باستثناء العرب</t>
  </si>
  <si>
    <t>أوروبيون</t>
  </si>
  <si>
    <t>Europeans</t>
  </si>
  <si>
    <t>أمريكيون</t>
  </si>
  <si>
    <t>Americans</t>
  </si>
  <si>
    <t>أفارقه باستثناء العرب</t>
  </si>
  <si>
    <t xml:space="preserve"> استراليون ونيوزلنديون</t>
  </si>
  <si>
    <t>Australian and New Zealanders</t>
  </si>
  <si>
    <t>المجموع الكلي</t>
  </si>
  <si>
    <t>Culture and information tools play a leading role in the improvement of the society level of civilization and relate the individual to his community.They also help in determining and crystalizing the public opinion of any society. Institution like theatr museums and public libraries contribute in maintaining the civilization heritage of the society.</t>
  </si>
  <si>
    <t>It is also recognized that tourism is playing an important role in modern economy as an industry having its own constituents such as geographical location, historical sites, beaches, etc, as well as its own production elements such as hotels etc.</t>
  </si>
  <si>
    <t>* مؤسسة الدوحة للأفلام.</t>
  </si>
  <si>
    <t>* متاحف مشيرب.</t>
  </si>
  <si>
    <t>* مكتبة قطر الوطنية.</t>
  </si>
  <si>
    <t>* حديقة الحيوان بمنتزه الخور.</t>
  </si>
  <si>
    <t>* Qatar Media Corporation.</t>
  </si>
  <si>
    <t xml:space="preserve">                          Year
   Item </t>
  </si>
  <si>
    <t>(1) بيانات محدثة من المصدر لعام 2019.</t>
  </si>
  <si>
    <r>
      <rPr>
        <b/>
        <vertAlign val="superscript"/>
        <sz val="10"/>
        <rFont val="Arial"/>
        <family val="2"/>
      </rPr>
      <t xml:space="preserve">(1) </t>
    </r>
    <r>
      <rPr>
        <b/>
        <sz val="10"/>
        <rFont val="Arial"/>
        <family val="2"/>
      </rPr>
      <t>2019</t>
    </r>
  </si>
  <si>
    <r>
      <rPr>
        <b/>
        <vertAlign val="superscript"/>
        <sz val="10"/>
        <rFont val="Arial"/>
        <family val="2"/>
      </rPr>
      <t>(2)</t>
    </r>
    <r>
      <rPr>
        <b/>
        <sz val="10"/>
        <rFont val="Arial"/>
        <family val="2"/>
      </rPr>
      <t xml:space="preserve"> 2020</t>
    </r>
  </si>
  <si>
    <t xml:space="preserve"> الصحــــــف</t>
  </si>
  <si>
    <t xml:space="preserve"> المجـــــــلات</t>
  </si>
  <si>
    <t xml:space="preserve"> Newspapers</t>
  </si>
  <si>
    <t xml:space="preserve">Total </t>
  </si>
  <si>
    <t xml:space="preserve"> Magazines</t>
  </si>
  <si>
    <t xml:space="preserve">                    Nationality                               &amp; Gender
  Years</t>
  </si>
  <si>
    <t xml:space="preserve">                           الجنسية                               والنوع 
  السنة</t>
  </si>
  <si>
    <t>Type of Animals and Birds</t>
  </si>
  <si>
    <t>عدد الحيوانات والطيور</t>
  </si>
  <si>
    <r>
      <t xml:space="preserve">إجمالي الزوار
</t>
    </r>
    <r>
      <rPr>
        <b/>
        <sz val="10"/>
        <rFont val="Arial"/>
        <family val="2"/>
      </rPr>
      <t>Visitors Total</t>
    </r>
  </si>
  <si>
    <r>
      <t>مكتبه الشيخ علي آل ثاني</t>
    </r>
    <r>
      <rPr>
        <b/>
        <vertAlign val="superscript"/>
        <sz val="12"/>
        <rFont val="Arial"/>
        <family val="2"/>
      </rPr>
      <t>(2)</t>
    </r>
  </si>
  <si>
    <r>
      <t>Sh-Ali Al-Thani Library</t>
    </r>
    <r>
      <rPr>
        <vertAlign val="superscript"/>
        <sz val="10"/>
        <rFont val="Arial"/>
        <family val="2"/>
      </rPr>
      <t xml:space="preserve">(2) </t>
    </r>
  </si>
  <si>
    <t xml:space="preserve">                الكتب والدوريات
  اسم المكتبة   </t>
  </si>
  <si>
    <r>
      <rPr>
        <b/>
        <sz val="10"/>
        <rFont val="Arial"/>
        <family val="2"/>
      </rPr>
      <t>دقيقة</t>
    </r>
    <r>
      <rPr>
        <b/>
        <sz val="9"/>
        <rFont val="Arial"/>
        <family val="2"/>
      </rPr>
      <t xml:space="preserve">
</t>
    </r>
    <r>
      <rPr>
        <sz val="8"/>
        <rFont val="Arial"/>
        <family val="2"/>
      </rPr>
      <t>Mins.</t>
    </r>
  </si>
  <si>
    <r>
      <rPr>
        <b/>
        <sz val="10"/>
        <rFont val="Arial"/>
        <family val="2"/>
      </rPr>
      <t>ساعة</t>
    </r>
    <r>
      <rPr>
        <b/>
        <sz val="9"/>
        <rFont val="Arial"/>
        <family val="2"/>
      </rPr>
      <t xml:space="preserve">
</t>
    </r>
    <r>
      <rPr>
        <sz val="8"/>
        <rFont val="Arial"/>
        <family val="2"/>
      </rPr>
      <t>Hours</t>
    </r>
  </si>
  <si>
    <t xml:space="preserve">       الجنسية
السنة</t>
  </si>
  <si>
    <t xml:space="preserve">                             البيان
 درجة الفندق</t>
  </si>
  <si>
    <t xml:space="preserve">                               Item 
   Hotel Class</t>
  </si>
  <si>
    <t>* الانخفاض يعود لجائحة (كوفيد-19).</t>
  </si>
  <si>
    <t>البرم (صنع العقال)</t>
  </si>
  <si>
    <t xml:space="preserve">                             الجنسية                                   والنوع
 الحرفة</t>
  </si>
  <si>
    <t xml:space="preserve">                        Nationality                                  &amp; Gender
   Crafts</t>
  </si>
  <si>
    <t>(2) Mosques Where Prayers, Including Gumma Performed.</t>
  </si>
  <si>
    <t>(3) Praying ground  Where The Two Eid's Prayers are Performed.</t>
  </si>
  <si>
    <t>(1) مغلق للتجديد.</t>
  </si>
  <si>
    <t>(1) Closed of Renovation.</t>
  </si>
  <si>
    <t>(2) يتضمن بيانات بيت بن جلمود وبيت الشركة وبيت محمد بن قاسم وبيت الرضواني.</t>
  </si>
  <si>
    <r>
      <t>AL-Khor Regional  (M.Arch &amp; Ethnog)</t>
    </r>
    <r>
      <rPr>
        <vertAlign val="superscript"/>
        <sz val="10"/>
        <rFont val="Arial"/>
        <family val="2"/>
      </rPr>
      <t>(1)</t>
    </r>
  </si>
  <si>
    <r>
      <t>Msheireb Museum</t>
    </r>
    <r>
      <rPr>
        <vertAlign val="superscript"/>
        <sz val="10"/>
        <rFont val="Arial"/>
        <family val="2"/>
      </rPr>
      <t>(2)</t>
    </r>
  </si>
  <si>
    <r>
      <t>متحف الخور الاقليمي (آثار  واثنوغرافي)</t>
    </r>
    <r>
      <rPr>
        <b/>
        <vertAlign val="superscript"/>
        <sz val="12"/>
        <rFont val="Arial"/>
        <family val="2"/>
      </rPr>
      <t>(1)</t>
    </r>
  </si>
  <si>
    <r>
      <t>متاحف مشيرب</t>
    </r>
    <r>
      <rPr>
        <b/>
        <vertAlign val="superscript"/>
        <sz val="12"/>
        <rFont val="Arial"/>
        <family val="2"/>
      </rPr>
      <t>(2)</t>
    </r>
  </si>
  <si>
    <t xml:space="preserve">              Type of             Programs
   Month</t>
  </si>
  <si>
    <r>
      <t xml:space="preserve">مباريات
</t>
    </r>
    <r>
      <rPr>
        <b/>
        <sz val="10"/>
        <rFont val="Arial"/>
        <family val="2"/>
      </rPr>
      <t>Games</t>
    </r>
  </si>
  <si>
    <r>
      <t xml:space="preserve">برامج رياضية
</t>
    </r>
    <r>
      <rPr>
        <b/>
        <sz val="10"/>
        <rFont val="Arial"/>
        <family val="2"/>
      </rPr>
      <t>Sports Programs</t>
    </r>
  </si>
  <si>
    <t>Experimental Or Essay</t>
  </si>
  <si>
    <t>Documentary</t>
  </si>
  <si>
    <t>Narrative</t>
  </si>
  <si>
    <t>Co-Finance</t>
  </si>
  <si>
    <t>Type of Film:</t>
  </si>
  <si>
    <t>High Definition</t>
  </si>
  <si>
    <t>Production Method:</t>
  </si>
  <si>
    <t>Type Of Funding:</t>
  </si>
  <si>
    <t>Production Language:</t>
  </si>
  <si>
    <r>
      <t xml:space="preserve">الأفلام الروائية
 </t>
    </r>
    <r>
      <rPr>
        <b/>
        <sz val="9"/>
        <rFont val="Arial"/>
        <family val="2"/>
      </rPr>
      <t xml:space="preserve"> Feature films</t>
    </r>
    <r>
      <rPr>
        <b/>
        <sz val="11"/>
        <rFont val="Arial"/>
        <family val="2"/>
      </rPr>
      <t xml:space="preserve"> </t>
    </r>
  </si>
  <si>
    <r>
      <t xml:space="preserve">الأفلام القصيرة
  </t>
    </r>
    <r>
      <rPr>
        <b/>
        <sz val="9"/>
        <rFont val="Arial"/>
        <family val="2"/>
      </rPr>
      <t>Short Films</t>
    </r>
    <r>
      <rPr>
        <b/>
        <sz val="11"/>
        <rFont val="Arial"/>
        <family val="2"/>
      </rPr>
      <t xml:space="preserve"> </t>
    </r>
  </si>
  <si>
    <r>
      <t xml:space="preserve">مسلسلات تلفزيونية
</t>
    </r>
    <r>
      <rPr>
        <b/>
        <sz val="9"/>
        <rFont val="Arial"/>
        <family val="2"/>
      </rPr>
      <t>TV Series</t>
    </r>
  </si>
  <si>
    <t>نوع التمويل:</t>
  </si>
  <si>
    <t>نوع الفيلم:</t>
  </si>
  <si>
    <t>No. of Borrowers</t>
  </si>
  <si>
    <t>No. of Employees</t>
  </si>
  <si>
    <r>
      <rPr>
        <b/>
        <vertAlign val="superscript"/>
        <sz val="11"/>
        <rFont val="Arial"/>
        <family val="2"/>
      </rPr>
      <t>(1)</t>
    </r>
    <r>
      <rPr>
        <b/>
        <sz val="11"/>
        <rFont val="Arial"/>
        <family val="2"/>
      </rPr>
      <t>2020</t>
    </r>
  </si>
  <si>
    <t>(1) الزيارات الثقافية هي إجمالي عدد الزيارات للحي الثقافي من جميع مداخل كتارا ويسمى بالمرور الثقافي العام (سواء المشاركة بالقطاع الثقافي للفعاليات أو زيارة القطاع التجاري للمطاعم ومنافذ البيع أو مزاولة الرياضة والترفيه أو التنزه بالشاطئ الخ، وما في حكمها).</t>
  </si>
  <si>
    <t>(2) زيارة الفعاليات الثقافية هي عدد الزيارات والمشاركات في الفعاليات الثقافية المقامة بالحي الثقافي، ونظرا لعدم امكانية قياس عدد الزوار والزيارات لأن معظم الفعاليات في الأماكن المفتوحة فقد تم احتساب نسبة تقديرية تمثل 55% من إجمالي الزيارات الثقافية (أو مؤشر المرور الثقافي العام).</t>
  </si>
  <si>
    <t>(3) الزيارات التجارية هي عدد الزيارات للحي الثقافي للقطاع التجاري فقط وتشمل المطاعم ومنافذ البيع ومصدرها نقاط البيع أو ما يسمى Point Of Sale.</t>
  </si>
  <si>
    <t>Cultural Facilities:</t>
  </si>
  <si>
    <t>إذاعة راديو (صوت الخليج ومزاجي اف ام)</t>
  </si>
  <si>
    <t>شركة ستوديو كتارا (انتاج وتسجيل الموسيقى)</t>
  </si>
  <si>
    <t xml:space="preserve">دار كتارا للألوان والهدايا </t>
  </si>
  <si>
    <t>Sport &amp; Recreation Facilities:</t>
  </si>
  <si>
    <t>Cultural Centres, Commercial Outlets, &amp; Companies:</t>
  </si>
  <si>
    <t>Service Facilities:</t>
  </si>
  <si>
    <t xml:space="preserve">                             السنة
المرافق</t>
  </si>
  <si>
    <t>Electricty Station Supply (Energy &amp; Additional Parking Slots)</t>
  </si>
  <si>
    <t xml:space="preserve">التلي </t>
  </si>
  <si>
    <t xml:space="preserve">Tele </t>
  </si>
  <si>
    <t xml:space="preserve">Al-Thuraya Planetarium </t>
  </si>
  <si>
    <t xml:space="preserve">Pedestrian Bridge Connectivity between Katara and Diplomatic Club </t>
  </si>
  <si>
    <t xml:space="preserve">شاطئ كتارا </t>
  </si>
  <si>
    <t>Katara Beach</t>
  </si>
  <si>
    <t xml:space="preserve">                                        Year
  Newspapers                                &amp; Magazines </t>
  </si>
  <si>
    <t xml:space="preserve">                      Type of                            Programs                      
   Month</t>
  </si>
  <si>
    <t xml:space="preserve">                       نوع 
                     البرامج
   الشهر</t>
  </si>
  <si>
    <t>Play*</t>
  </si>
  <si>
    <t>(1) Updated data from the source for 2019.</t>
  </si>
  <si>
    <t xml:space="preserve">AVAILABLE PUBLIC LIBRARIES, BOOKS AND PERIODICALS </t>
  </si>
  <si>
    <t>(2) It includes the data of Bin Jelmood House, The Company House, Mohammed Bin Jassim House and Radwani House.</t>
  </si>
  <si>
    <t xml:space="preserve">Braim (Headband Making) </t>
  </si>
  <si>
    <t>(3) Commercial visits are the number of visits to the Cultural Village Foundation for the commercial sector only and this includes restaurants, outlets; the source of which is the Points of Sale.</t>
  </si>
  <si>
    <t>Katara Colors and Gift House</t>
  </si>
  <si>
    <t>هذا وتحتل السياحة مكاناً هاماً في الاقتصاد الحديث إذ تعتبر صناعة لها مكوناتها كالموقع الجغرافي ، والأماكن الأثرية والشواطئ .. إلخ . وعوامل إنتاجها كالفنادق.</t>
  </si>
  <si>
    <t>Audiences (000)</t>
  </si>
  <si>
    <t>Number of movie houses</t>
  </si>
  <si>
    <t>العاملون في الصحف والمجلات حسب الجنسية والنوع والمهنة</t>
  </si>
  <si>
    <t>مندوبون</t>
  </si>
  <si>
    <t>أنواع الحيوانات والطيور</t>
  </si>
  <si>
    <r>
      <t xml:space="preserve">الأنواع
</t>
    </r>
    <r>
      <rPr>
        <b/>
        <sz val="9"/>
        <rFont val="Arial"/>
        <family val="2"/>
      </rPr>
      <t>Species</t>
    </r>
  </si>
  <si>
    <t>الكتب الأجنبية</t>
  </si>
  <si>
    <r>
      <t xml:space="preserve">الإعلانات </t>
    </r>
    <r>
      <rPr>
        <b/>
        <sz val="9"/>
        <rFont val="Arial"/>
        <family val="2"/>
      </rPr>
      <t>Advertising</t>
    </r>
  </si>
  <si>
    <t>أبريل</t>
  </si>
  <si>
    <t>(1) هو الذي تؤدى فيه جميع الصلوات ما عدا الجمعة.</t>
  </si>
  <si>
    <t>(2) هو الذي تؤدى فيه جميع الصلوات والجمعة.</t>
  </si>
  <si>
    <t>(3) هو الذي تؤدى فيه صلاة العيدين.</t>
  </si>
  <si>
    <r>
      <t xml:space="preserve">الجنسيات الأجنبية
</t>
    </r>
    <r>
      <rPr>
        <b/>
        <sz val="9"/>
        <rFont val="Arial"/>
        <family val="2"/>
      </rPr>
      <t>Foreign Nationalities</t>
    </r>
  </si>
  <si>
    <t>نزلاء الفنادق وليالي الإقامة حسب الأشهر</t>
  </si>
  <si>
    <t>الأفلام القصيرة والروائية التي شاركت قطر في إنتاجها في مؤسسة الدوحة للأفلام حسب
نوع الفيلم وطريقة الإنتاج ونوع التمويل ولغة الإنتاج</t>
  </si>
  <si>
    <t xml:space="preserve">رسوم متحركة (ثنائي وثلاثي الأبعاد) </t>
  </si>
  <si>
    <r>
      <t xml:space="preserve">مسلسلات على الإنترنت
</t>
    </r>
    <r>
      <rPr>
        <b/>
        <sz val="9"/>
        <rFont val="Arial"/>
        <family val="2"/>
      </rPr>
      <t>Web Series</t>
    </r>
  </si>
  <si>
    <t>طريقة الإنتاج:</t>
  </si>
  <si>
    <t xml:space="preserve">أخرى </t>
  </si>
  <si>
    <t>لغة الإنتاج:</t>
  </si>
  <si>
    <t>إنجليزي</t>
  </si>
  <si>
    <t>إسباني</t>
  </si>
  <si>
    <t xml:space="preserve">أكثرمن لغة </t>
  </si>
  <si>
    <t>عدد الأسرة</t>
  </si>
  <si>
    <t>Months</t>
  </si>
  <si>
    <t>VISITORS OF AL-KHOR PARK BY MONTHS</t>
  </si>
  <si>
    <t xml:space="preserve"> الأشهر</t>
  </si>
  <si>
    <t>(2) تم إضافة بيانات سينما مؤسسة الدوحة للأفلام، سينما السيارات والاونلاين.</t>
  </si>
  <si>
    <t xml:space="preserve">                                       Year
Facilities  </t>
  </si>
  <si>
    <t xml:space="preserve">(2) Data of Doha Film Institute cinema, Drive-in cinema and online movies have been added. </t>
  </si>
  <si>
    <t>مسرحية*</t>
  </si>
  <si>
    <t>Katara Mosque (Big Masjid &amp; Golden Masjid)</t>
  </si>
  <si>
    <t xml:space="preserve">              Books &amp; Periodicals
 Name of Library</t>
  </si>
  <si>
    <t>(1) Cultural visits are the total number of visits to the Cultural Village Foundation from all Katara entrances and this is called general cultural traffic (whether cultural sector participation in events, commercial sector visits to restaurants and outlets, practicing sports and entertainment, beach picnicking, etc.).</t>
  </si>
  <si>
    <t>(2) Cultural events visit is the number of visits and participations in cultural events held in Katara. Since it is not possible to measure the number of visitors and visits because most events are held in open spaces, then an estimated ratio have been calculated at 55% of the total cultural visits (or the general cultural traffic index).</t>
  </si>
  <si>
    <t>بقية مُواطني دول مجلس التعاون</t>
  </si>
  <si>
    <t xml:space="preserve">                  نوع                   البرامج
  الشهر</t>
  </si>
  <si>
    <t xml:space="preserve">                                Year 
Type of event</t>
  </si>
  <si>
    <t xml:space="preserve">                          السنة
  نوع الفعالية</t>
  </si>
  <si>
    <t xml:space="preserve">               السنة
 الأشهر</t>
  </si>
  <si>
    <t xml:space="preserve">                   Year 
 Months</t>
  </si>
  <si>
    <t>* The decline is due to the (Covid-19) pandemic.</t>
  </si>
  <si>
    <t xml:space="preserve">                               Months 
    Type of event</t>
  </si>
  <si>
    <t xml:space="preserve">                             الأشهر
  نوع الفعالية </t>
  </si>
  <si>
    <t xml:space="preserve">                  Type of
                Programs 
  Month</t>
  </si>
  <si>
    <t>الــزيارات الثقافية</t>
  </si>
  <si>
    <t>زيارة الفعاليات الثقافية</t>
  </si>
  <si>
    <t>الــزيارات التجارية</t>
  </si>
  <si>
    <t xml:space="preserve"> Business Visits</t>
  </si>
  <si>
    <t xml:space="preserve"> Cultural Visits</t>
  </si>
  <si>
    <r>
      <t>المسارح (دراما واوبرا)</t>
    </r>
    <r>
      <rPr>
        <sz val="11"/>
        <color rgb="FFFF0000"/>
        <rFont val="Arial"/>
        <family val="2"/>
      </rPr>
      <t xml:space="preserve"> </t>
    </r>
  </si>
  <si>
    <r>
      <rPr>
        <sz val="11"/>
        <color theme="1"/>
        <rFont val="Arial"/>
        <family val="2"/>
      </rPr>
      <t>قبة الثريا الفلكية</t>
    </r>
    <r>
      <rPr>
        <sz val="11"/>
        <color rgb="FFFF0000"/>
        <rFont val="Arial"/>
        <family val="2"/>
      </rPr>
      <t xml:space="preserve"> </t>
    </r>
  </si>
  <si>
    <r>
      <rPr>
        <sz val="11"/>
        <color theme="1"/>
        <rFont val="Arial"/>
        <family val="2"/>
      </rPr>
      <t>جسر المشاة يربط بين كتارا والنادي الدبلوماسي</t>
    </r>
    <r>
      <rPr>
        <sz val="11"/>
        <color rgb="FFFF0000"/>
        <rFont val="Arial"/>
        <family val="2"/>
      </rPr>
      <t xml:space="preserve"> </t>
    </r>
  </si>
  <si>
    <t>السنة</t>
  </si>
  <si>
    <t>Year</t>
  </si>
  <si>
    <t>Visit cultural events</t>
  </si>
  <si>
    <t>نوع الزيارات</t>
  </si>
  <si>
    <t>Type of visits</t>
  </si>
  <si>
    <t>انتاج الاطعمة الشعبية</t>
  </si>
  <si>
    <t>Traditional Food Making</t>
  </si>
  <si>
    <t>انتاج العطور والبخور</t>
  </si>
  <si>
    <t>Perfume and Scent Making</t>
  </si>
  <si>
    <t>حرفة انتاج الحناء</t>
  </si>
  <si>
    <t>Henna Making</t>
  </si>
  <si>
    <t>توزيعات هدايا تراثية</t>
  </si>
  <si>
    <t>Traditional Designs</t>
  </si>
  <si>
    <t>الضيافة القطرية</t>
  </si>
  <si>
    <t>Qatari Hospitality</t>
  </si>
  <si>
    <t xml:space="preserve">برج برزان </t>
  </si>
  <si>
    <t xml:space="preserve">Barzan Tower </t>
  </si>
  <si>
    <t>النقده</t>
  </si>
  <si>
    <t>Al Nekda (Embroidery)</t>
  </si>
  <si>
    <r>
      <rPr>
        <b/>
        <vertAlign val="superscript"/>
        <sz val="10"/>
        <rFont val="Arial"/>
        <family val="2"/>
      </rPr>
      <t>(3)</t>
    </r>
    <r>
      <rPr>
        <b/>
        <sz val="10"/>
        <rFont val="Arial"/>
        <family val="2"/>
      </rPr>
      <t xml:space="preserve"> 2021</t>
    </r>
  </si>
  <si>
    <t>عدد الزوار</t>
  </si>
  <si>
    <t>Number of Visitors</t>
  </si>
  <si>
    <t>(1) يرجع الانخفاض في بيانات عام 2020 و 2021 إلى جائحة (كوفيد-19).</t>
  </si>
  <si>
    <t>(1)  The decline (2020 - 2021) is attributed to COVID-19 pandemic.</t>
  </si>
  <si>
    <r>
      <t>2020</t>
    </r>
    <r>
      <rPr>
        <b/>
        <vertAlign val="superscript"/>
        <sz val="10"/>
        <rFont val="Arial"/>
        <family val="2"/>
      </rPr>
      <t>(1)</t>
    </r>
  </si>
  <si>
    <t xml:space="preserve">(1) The increase in 2020 data is due to most shows have been made online. </t>
  </si>
  <si>
    <t>(1) يعود الإرتفاع في بيانات عام 2020 إلى أن معظم العروض تم تقديمها أونلاين.</t>
  </si>
  <si>
    <t>(1) يعود الإرتفاع في بيانات العروض المسرحية لعام 2020 إلى أن معظم العروض تم تقديمها أونلاين، إضافة إلى ارتفاع معدل الإقبال على عروض فضاء الدمى من الجهات الخارجية.</t>
  </si>
  <si>
    <t xml:space="preserve">(1)The increase in Play data in 2020 is due to most shows have been made online, in addition to the high turnout for foreign Puppet Space shows. </t>
  </si>
  <si>
    <r>
      <t>متحف الفن الاسلامي</t>
    </r>
    <r>
      <rPr>
        <b/>
        <vertAlign val="superscript"/>
        <sz val="12"/>
        <rFont val="Arial"/>
        <family val="2"/>
      </rPr>
      <t>(1)</t>
    </r>
  </si>
  <si>
    <r>
      <t>Museum of Islamic Art</t>
    </r>
    <r>
      <rPr>
        <vertAlign val="superscript"/>
        <sz val="10"/>
        <rFont val="Arial"/>
        <family val="2"/>
      </rPr>
      <t>(1)</t>
    </r>
  </si>
  <si>
    <t xml:space="preserve">           السنة
  الشهر</t>
  </si>
  <si>
    <t xml:space="preserve">(3) سبب عدم اكتمال بيانات مكتبة الريان هو إخلاء مبنى المكتبة. </t>
  </si>
  <si>
    <r>
      <t xml:space="preserve"> مكتبة الريان</t>
    </r>
    <r>
      <rPr>
        <b/>
        <vertAlign val="superscript"/>
        <sz val="11"/>
        <rFont val="Arial"/>
        <family val="2"/>
      </rPr>
      <t>(3)</t>
    </r>
  </si>
  <si>
    <r>
      <t xml:space="preserve"> Al-Rayyan Library</t>
    </r>
    <r>
      <rPr>
        <vertAlign val="superscript"/>
        <sz val="10"/>
        <rFont val="Arial"/>
        <family val="2"/>
      </rPr>
      <t>(3)</t>
    </r>
  </si>
  <si>
    <t>(2) Dar Al Kutub Al Qatariya has been closed for maintenance.</t>
  </si>
  <si>
    <t>(3) Al Rayyan Library has been evacuated.</t>
  </si>
  <si>
    <r>
      <t xml:space="preserve"> دار الكتب القطرية</t>
    </r>
    <r>
      <rPr>
        <b/>
        <vertAlign val="superscript"/>
        <sz val="11"/>
        <rFont val="Arial"/>
        <family val="2"/>
      </rPr>
      <t>(2)</t>
    </r>
  </si>
  <si>
    <r>
      <t>Dar Al-Kutub Al-Qatariyya</t>
    </r>
    <r>
      <rPr>
        <vertAlign val="superscript"/>
        <sz val="9"/>
        <rFont val="Arial"/>
        <family val="2"/>
      </rPr>
      <t>(2)</t>
    </r>
  </si>
  <si>
    <t xml:space="preserve">رئيس التحرير </t>
  </si>
  <si>
    <t>مدير التحرير</t>
  </si>
  <si>
    <t>سكرتير التحرير</t>
  </si>
  <si>
    <t>محرر</t>
  </si>
  <si>
    <t>مراسل</t>
  </si>
  <si>
    <t>مخرج</t>
  </si>
  <si>
    <t>مونتاج</t>
  </si>
  <si>
    <t>مصحح</t>
  </si>
  <si>
    <t>مترجم</t>
  </si>
  <si>
    <t>مصور صحفي</t>
  </si>
  <si>
    <t>خطاط ورسام</t>
  </si>
  <si>
    <t>فني آخر</t>
  </si>
  <si>
    <t>محاسب</t>
  </si>
  <si>
    <t>كاتب ارشيف</t>
  </si>
  <si>
    <t>سكرتارية</t>
  </si>
  <si>
    <t>إداريون آخرون</t>
  </si>
  <si>
    <t>عمال وفراشون</t>
  </si>
  <si>
    <t>سائقون</t>
  </si>
  <si>
    <t xml:space="preserve">                                       السنة
    الصحف                                    والمجلات </t>
  </si>
  <si>
    <t>2018 - 2022</t>
  </si>
  <si>
    <t>العضو المنتدب</t>
  </si>
  <si>
    <t>الرئيس التنفيذي</t>
  </si>
  <si>
    <t>Managing Director</t>
  </si>
  <si>
    <t>Chief Executive Officer</t>
  </si>
  <si>
    <t>نائب مدير التحرير</t>
  </si>
  <si>
    <t>Assistant Editor-in-Chief</t>
  </si>
  <si>
    <t>Deputy Editor-in-Chief</t>
  </si>
  <si>
    <t>المتحف الأولمبي والرياضي (321)</t>
  </si>
  <si>
    <t>دَدُ متحف الطفل</t>
  </si>
  <si>
    <t>مركز قطر للابتكار وريادة الأعمال في التصميم والأزياء والتكنولوجيا ( M7)</t>
  </si>
  <si>
    <t>321 QOSM</t>
  </si>
  <si>
    <t>M7</t>
  </si>
  <si>
    <t xml:space="preserve">DADU Gardens </t>
  </si>
  <si>
    <r>
      <rPr>
        <b/>
        <vertAlign val="superscript"/>
        <sz val="10"/>
        <rFont val="Arial"/>
        <family val="2"/>
      </rPr>
      <t>(3)</t>
    </r>
    <r>
      <rPr>
        <b/>
        <sz val="10"/>
        <rFont val="Arial"/>
        <family val="2"/>
      </rPr>
      <t xml:space="preserve"> 2022</t>
    </r>
  </si>
  <si>
    <t xml:space="preserve">منتجعات وفنادق وشاليهات </t>
  </si>
  <si>
    <t>Resorts, Hotels, and Chalets</t>
  </si>
  <si>
    <t xml:space="preserve">ملاعب باديل </t>
  </si>
  <si>
    <t>صالات بولينج</t>
  </si>
  <si>
    <t>Padel Courts</t>
  </si>
  <si>
    <t>Bowling Alley</t>
  </si>
  <si>
    <t xml:space="preserve">خدمة شحن السيارات الكهربائية </t>
  </si>
  <si>
    <t>صيدلية</t>
  </si>
  <si>
    <t>Electric Vehicle Charge Service</t>
  </si>
  <si>
    <t>Pharmacy</t>
  </si>
  <si>
    <r>
      <t>2022</t>
    </r>
    <r>
      <rPr>
        <b/>
        <vertAlign val="superscript"/>
        <sz val="10"/>
        <rFont val="Arial"/>
        <family val="2"/>
      </rPr>
      <t>(2)</t>
    </r>
  </si>
  <si>
    <t xml:space="preserve">* وزارة الثقافة. </t>
  </si>
  <si>
    <t>* وزارة الرياضة  والشباب.</t>
  </si>
  <si>
    <t>* وزارة الأوقاف والشؤون الإسلامية.</t>
  </si>
  <si>
    <t>* نماء (تمكين وريادة).</t>
  </si>
  <si>
    <t>* المؤسسة العامة للحي الثقافي (كتارا).</t>
  </si>
  <si>
    <t>* Ministry of Culture.</t>
  </si>
  <si>
    <t>* Ministry of Sports and Youth.</t>
  </si>
  <si>
    <t>* Qatar Tourism.</t>
  </si>
  <si>
    <t>* NAMA, (Empowerment &amp; Entrepreneurship).</t>
  </si>
  <si>
    <t>* Msheireb Museums.</t>
  </si>
  <si>
    <t>* شركة الريان للإعلام والتسويق.</t>
  </si>
  <si>
    <t>* Al Rayyan for Media &amp; Marketing Co.</t>
  </si>
  <si>
    <t>(3) تم اضافة شركات سينما جديدة.</t>
  </si>
  <si>
    <t>(3) New cinema companies have been added.</t>
  </si>
  <si>
    <t xml:space="preserve">              Nationality &amp; Gender
  Occupation</t>
  </si>
  <si>
    <t>2020 - 2022</t>
  </si>
  <si>
    <r>
      <rPr>
        <b/>
        <vertAlign val="superscript"/>
        <sz val="10"/>
        <rFont val="Arial"/>
        <family val="2"/>
      </rPr>
      <t>(1)</t>
    </r>
    <r>
      <rPr>
        <b/>
        <sz val="10"/>
        <rFont val="Arial"/>
        <family val="2"/>
      </rPr>
      <t>2020</t>
    </r>
  </si>
  <si>
    <r>
      <rPr>
        <b/>
        <vertAlign val="superscript"/>
        <sz val="10"/>
        <rFont val="Arial"/>
        <family val="2"/>
      </rPr>
      <t>(2)</t>
    </r>
    <r>
      <rPr>
        <b/>
        <sz val="10"/>
        <rFont val="Arial"/>
        <family val="2"/>
      </rPr>
      <t>2022</t>
    </r>
  </si>
  <si>
    <t>مكتبة قطر الوطنية</t>
  </si>
  <si>
    <t>Qatar National Library</t>
  </si>
  <si>
    <t>(2) عدم وجود دوريات في مكتبة الشيخ علي آل ثاني عام 2020 بسبب جائحة (كوفيد-19) وتوقف توزيع المجلات.
تم تحديث الدوريات في مكتبة الشيخ على آل ثاني للأعوام 2019،2018 من المصدر.</t>
  </si>
  <si>
    <t xml:space="preserve">(2) Lack of periodicals in Sheikh Ali Al Thani Library in 2020 due to (Covid-19) pandemic and the suspension of magazine delivery.The periodicals for 2018 and 2019 at Sheikh Ali Al Thani Library were updated from the source. </t>
  </si>
  <si>
    <t>(2) اغلاق مبنى دار الكتب القطرية للقيام بأعمال الصيانة.</t>
  </si>
  <si>
    <r>
      <rPr>
        <b/>
        <vertAlign val="superscript"/>
        <sz val="11"/>
        <rFont val="Arial"/>
        <family val="2"/>
      </rPr>
      <t>(2)</t>
    </r>
    <r>
      <rPr>
        <b/>
        <sz val="11"/>
        <rFont val="Arial"/>
        <family val="2"/>
      </rPr>
      <t>2022</t>
    </r>
  </si>
  <si>
    <t xml:space="preserve">                 Sector                       
Year</t>
  </si>
  <si>
    <r>
      <t>2020</t>
    </r>
    <r>
      <rPr>
        <b/>
        <vertAlign val="superscript"/>
        <sz val="11"/>
        <rFont val="Arial"/>
        <family val="2"/>
      </rPr>
      <t>(1)</t>
    </r>
  </si>
  <si>
    <r>
      <t>2022</t>
    </r>
    <r>
      <rPr>
        <b/>
        <vertAlign val="superscript"/>
        <sz val="11"/>
        <rFont val="Arial"/>
        <family val="2"/>
      </rPr>
      <t>(2)</t>
    </r>
  </si>
  <si>
    <t>(2) لم تتوفر بيانات مسرح قطر الوطني وذلك لإجراءات الصيانة.</t>
  </si>
  <si>
    <t>الممارسون للحرف الشعبية في مركز الإنماء الاجتماعي حسب الجنسية والنوع</t>
  </si>
  <si>
    <t>الفعاليات الثقافية في المؤسسة العامة للحي الثقافي (كتارا) حسب نوع الفعالية</t>
  </si>
  <si>
    <t>الفعاليات الثقافية في المؤسسة العامة للحي الثقافي (كتارا) حسب الأشهر</t>
  </si>
  <si>
    <t>الفعاليات الثقافية في المؤسسة العامة للحي الثقافي (كتارا) حسب الأشهر ونوع الفعالية</t>
  </si>
  <si>
    <r>
      <t>TYPE OF ANIMALS AND CLASSIFICATION
AT THE ZOO IN</t>
    </r>
    <r>
      <rPr>
        <b/>
        <sz val="12"/>
        <color theme="1"/>
        <rFont val="Arial"/>
        <family val="2"/>
      </rPr>
      <t xml:space="preserve"> AL-KHOR</t>
    </r>
    <r>
      <rPr>
        <b/>
        <sz val="12"/>
        <rFont val="Arial"/>
        <family val="2"/>
      </rPr>
      <t xml:space="preserve"> PARK</t>
    </r>
  </si>
  <si>
    <t>* Zoo In AL-Khor Park.</t>
  </si>
  <si>
    <r>
      <rPr>
        <b/>
        <vertAlign val="superscript"/>
        <sz val="11"/>
        <rFont val="Arial"/>
        <family val="2"/>
      </rPr>
      <t>(1)</t>
    </r>
    <r>
      <rPr>
        <b/>
        <sz val="11"/>
        <rFont val="Arial"/>
        <family val="2"/>
      </rPr>
      <t>2021</t>
    </r>
  </si>
  <si>
    <r>
      <rPr>
        <vertAlign val="superscript"/>
        <sz val="10"/>
        <rFont val="Arial"/>
        <family val="2"/>
      </rPr>
      <t>(4)</t>
    </r>
    <r>
      <rPr>
        <sz val="10"/>
        <rFont val="Arial"/>
        <family val="2"/>
        <charset val="178"/>
      </rPr>
      <t>1910</t>
    </r>
  </si>
  <si>
    <t>مرافق المؤسسة العامة للحي الثقافي (كتارا)</t>
  </si>
  <si>
    <t>معارض جاليري متاحف قطر في كتارا</t>
  </si>
  <si>
    <t>معرض الرواق</t>
  </si>
  <si>
    <t>Alroaq Gallery</t>
  </si>
  <si>
    <t xml:space="preserve"> الفنادق والشقق الفندقية حسب البلدية</t>
  </si>
  <si>
    <t xml:space="preserve">              HOTELS AND HOTEL APARTMENTS BY MUNICIPALITY</t>
  </si>
  <si>
    <t>جدول (175)</t>
  </si>
  <si>
    <t>TABLE (175)</t>
  </si>
  <si>
    <t xml:space="preserve">                    البلدية </t>
  </si>
  <si>
    <t>الفنادق</t>
  </si>
  <si>
    <t xml:space="preserve"> الشقق الفندقية</t>
  </si>
  <si>
    <t>Municipality</t>
  </si>
  <si>
    <t>Hotels</t>
  </si>
  <si>
    <t xml:space="preserve">Hotel Apartments </t>
  </si>
  <si>
    <t xml:space="preserve">الدوحة </t>
  </si>
  <si>
    <t xml:space="preserve">الريان </t>
  </si>
  <si>
    <t xml:space="preserve">الوكرة </t>
  </si>
  <si>
    <t xml:space="preserve">ام صلال </t>
  </si>
  <si>
    <t>الخور والذخيرة</t>
  </si>
  <si>
    <t xml:space="preserve">الشمال </t>
  </si>
  <si>
    <t xml:space="preserve">الظعاين </t>
  </si>
  <si>
    <t xml:space="preserve">الشحانية </t>
  </si>
  <si>
    <t xml:space="preserve">المجموع </t>
  </si>
  <si>
    <t xml:space="preserve">Al-Khor &amp; Al-Thakhira </t>
  </si>
  <si>
    <t>الفنادق والغرف والأسرة والنزلاء وليالي الإقامة حسب درجة الفندق</t>
  </si>
  <si>
    <t>HOTELS, ROOMS, BEDS, GUESTS AND OVERNIGHT STAYS  
 BY HOTEL CLASS</t>
  </si>
  <si>
    <r>
      <t xml:space="preserve">عدد النزلاء
 </t>
    </r>
    <r>
      <rPr>
        <b/>
        <sz val="9"/>
        <rFont val="Arial"/>
        <family val="2"/>
      </rPr>
      <t>No. of Guests</t>
    </r>
  </si>
  <si>
    <t>No. of Overnight Stays</t>
  </si>
  <si>
    <t>عدد ليالي الإقامة</t>
  </si>
  <si>
    <t>(4) تم تحديث الرقم من المصدر كان 7256 أصبح 1910.</t>
  </si>
  <si>
    <t>HOTEL GUESTS AND OVERNIGHT STAYS BY NATIONALITY</t>
  </si>
  <si>
    <t>HOTEL GUESTS AND OVERNIGHT STAYS BY MONTHS</t>
  </si>
  <si>
    <t xml:space="preserve">         Nationality
 Year</t>
  </si>
  <si>
    <t>HOTEL GULF GUESTS BY NATIONALITY AND HOTEL OVERNIGHT STAYS</t>
  </si>
  <si>
    <r>
      <rPr>
        <b/>
        <sz val="10"/>
        <rFont val="Arial"/>
        <family val="2"/>
      </rPr>
      <t>نزلاء</t>
    </r>
    <r>
      <rPr>
        <b/>
        <sz val="8"/>
        <rFont val="Arial"/>
        <family val="2"/>
      </rPr>
      <t xml:space="preserve">
Guests</t>
    </r>
  </si>
  <si>
    <t>جدول رقم (181)</t>
  </si>
  <si>
    <t>Table No. (181)</t>
  </si>
  <si>
    <t xml:space="preserve">                درجة الفندق
الجنسية</t>
  </si>
  <si>
    <t xml:space="preserve">           Hotel Class
Nationality</t>
  </si>
  <si>
    <t>The Rest of GCC Nationals</t>
  </si>
  <si>
    <t xml:space="preserve">Asians Except for Arab Nationals </t>
  </si>
  <si>
    <t xml:space="preserve">Africans Except for Arab Nationals </t>
  </si>
  <si>
    <t>منشآت الشقق الفندقية حسب عدد الغرف
 والأسرة والنزلاء وليالي الإقامة</t>
  </si>
  <si>
    <t xml:space="preserve">                     HOTEL APARTMENTS FACILITIES BY NUMBER OF
                     ROOMS, BEDS, GUESTS AND OVERNIGHT STAYS</t>
  </si>
  <si>
    <t>جدول رقم (182)</t>
  </si>
  <si>
    <t>Table No. (182)</t>
  </si>
  <si>
    <t>عدد منشآت الشقق الفندقية</t>
  </si>
  <si>
    <t>No. of Hotel Apartments Facilities</t>
  </si>
  <si>
    <t>عدد الشقق</t>
  </si>
  <si>
    <t>No.of Apartments</t>
  </si>
  <si>
    <t>عدد الغرف</t>
  </si>
  <si>
    <t>عدد النزلاء</t>
  </si>
  <si>
    <t>No. of Guests</t>
  </si>
  <si>
    <t>نزلاء الشقق الفندقية وليالي الإقامة حسب الأشهر</t>
  </si>
  <si>
    <t>HOTEL APARTMENTS GUESTS AND 
OVERNIGHT STAYS BY MONTHS</t>
  </si>
  <si>
    <t>جدول رقم (183)</t>
  </si>
  <si>
    <t>Table No. (183)</t>
  </si>
  <si>
    <t>الشهر</t>
  </si>
  <si>
    <r>
      <rPr>
        <b/>
        <sz val="12"/>
        <rFont val="Arial"/>
        <family val="2"/>
      </rPr>
      <t>نزلاء</t>
    </r>
    <r>
      <rPr>
        <b/>
        <sz val="8"/>
        <rFont val="Arial"/>
        <family val="2"/>
      </rPr>
      <t xml:space="preserve">
</t>
    </r>
    <r>
      <rPr>
        <b/>
        <sz val="10"/>
        <rFont val="Arial"/>
        <family val="2"/>
      </rPr>
      <t>Guests</t>
    </r>
  </si>
  <si>
    <r>
      <rPr>
        <b/>
        <sz val="12"/>
        <rFont val="Arial"/>
        <family val="2"/>
      </rPr>
      <t>ليالي</t>
    </r>
    <r>
      <rPr>
        <b/>
        <sz val="10"/>
        <rFont val="Arial"/>
        <family val="2"/>
      </rPr>
      <t xml:space="preserve">
Nights</t>
    </r>
  </si>
  <si>
    <t>Month</t>
  </si>
  <si>
    <t>نزلاء الشقق الفندقية الخليجيون حسب الجنسية وليالي الإقامة</t>
  </si>
  <si>
    <t>HOTEL APARTMENTS GULF GUESTS BY 
NATIONALITY AND OVERNIGHT STAYS</t>
  </si>
  <si>
    <t>جدول رقم (184)</t>
  </si>
  <si>
    <t>Table No. (184)</t>
  </si>
  <si>
    <t>الجنسية</t>
  </si>
  <si>
    <t>Nationality</t>
  </si>
  <si>
    <t>قطر</t>
  </si>
  <si>
    <t>Qatar</t>
  </si>
  <si>
    <t>السعودية</t>
  </si>
  <si>
    <t>K.S.A</t>
  </si>
  <si>
    <t>الإمارات</t>
  </si>
  <si>
    <t>U.A.E</t>
  </si>
  <si>
    <t>الكويت</t>
  </si>
  <si>
    <t>Kuwait</t>
  </si>
  <si>
    <t>البحرين</t>
  </si>
  <si>
    <t>Bahrain</t>
  </si>
  <si>
    <t>عمان</t>
  </si>
  <si>
    <t>Oman</t>
  </si>
  <si>
    <t>نزلاء الشقق الفندقية حسب الجنسية وليالي الإقامة</t>
  </si>
  <si>
    <t>جدول رقم (185)</t>
  </si>
  <si>
    <t>Table No. (185)</t>
  </si>
  <si>
    <t>استراليون ونيوزلنديون</t>
  </si>
  <si>
    <t>HOTEL GUESTS BY NATIONALITY, HOTEL CLASS AND OVERNIGHT STAYS</t>
  </si>
  <si>
    <t>HOTEL APARTMENTS GUESTS BY NATIONALITY
 AND OVERNIGHT STAYS</t>
  </si>
  <si>
    <t>تلعب وسائل الإعلام والثقافة دوراً أساسياً  في تحسين اتجاهات المستوى الحضاري للمجتمع وتربط الفرد بمجتمعه وتساعد على تحديد وبلورة اتجاهات الرأي العام ، كما تساهم المؤسسات الثقافية كالمسارح والمكتبات في الحفاظ على التراث الشعبي والحضاري.</t>
  </si>
  <si>
    <r>
      <rPr>
        <b/>
        <sz val="12"/>
        <color theme="1"/>
        <rFont val="Arial"/>
        <family val="2"/>
      </rPr>
      <t>العدد</t>
    </r>
    <r>
      <rPr>
        <b/>
        <sz val="11"/>
        <color theme="1"/>
        <rFont val="Arial"/>
        <family val="2"/>
      </rPr>
      <t xml:space="preserve">
</t>
    </r>
    <r>
      <rPr>
        <b/>
        <sz val="8"/>
        <color theme="1"/>
        <rFont val="Arial"/>
        <family val="2"/>
      </rPr>
      <t>Number</t>
    </r>
  </si>
  <si>
    <t>الزيارات والفعاليات الثقافية والتجارية حسب الأشهر للمؤسسة العامة للحي الثقافي (كتارا)</t>
  </si>
  <si>
    <t xml:space="preserve">الفنادق حسب الدرجة وعدد الغرف والأسرة </t>
  </si>
  <si>
    <r>
      <t xml:space="preserve">الجنسيات العربية
</t>
    </r>
    <r>
      <rPr>
        <b/>
        <sz val="9"/>
        <rFont val="Arial"/>
        <family val="2"/>
      </rPr>
      <t>Arab Nationalities</t>
    </r>
  </si>
  <si>
    <r>
      <t>ويضم الفصل مجموعة من الجداول الأساسية التي تعكس النشاط الإعلامي والإذاعة والصحافة</t>
    </r>
    <r>
      <rPr>
        <b/>
        <sz val="12"/>
        <color rgb="FFFF0000"/>
        <rFont val="Sakkal Majalla"/>
      </rPr>
      <t xml:space="preserve"> </t>
    </r>
    <r>
      <rPr>
        <b/>
        <sz val="12"/>
        <rFont val="Sakkal Majalla"/>
      </rPr>
      <t>والمكتبات والكتب المستعارة . كما تعكـس الجداول واقع السياحة في دولة قطر من حيث الفنادق والشقق الفندقية  وعدد نزلائها وليالي الإقامة والمتاحف وعدد زوارها .. إلخ . كذلك عدد المساجد وأنواعها بدولة قطر .</t>
    </r>
  </si>
  <si>
    <t>This chapter includes a host of basic tables that reflect the activity of the media, radio, journalism, libraries and borrowed books. The tables also reflect the current situation of tourism in Qatar in terms of hotels and hotel apartments, the number of guests, overnight stays, museums, No. of visitors, etc. As well, they show the number and types of mosques in Qatar.</t>
  </si>
  <si>
    <t>(4) The number was updated from the source. It was 7256 and became 1910.</t>
  </si>
  <si>
    <t>Managing Editor</t>
  </si>
  <si>
    <t>Deputy Managing Editor</t>
  </si>
  <si>
    <t>(2) The park was closed for maintenance, Opened on 19-11-2022.</t>
  </si>
  <si>
    <r>
      <t xml:space="preserve">الترفيهية
</t>
    </r>
    <r>
      <rPr>
        <b/>
        <sz val="10"/>
        <rFont val="Arial"/>
        <family val="2"/>
      </rPr>
      <t>Recreational</t>
    </r>
  </si>
  <si>
    <r>
      <rPr>
        <b/>
        <sz val="11"/>
        <rFont val="Arial"/>
        <family val="2"/>
      </rPr>
      <t>الترفيهية</t>
    </r>
    <r>
      <rPr>
        <b/>
        <sz val="12"/>
        <rFont val="Arial"/>
        <family val="2"/>
      </rPr>
      <t xml:space="preserve">
</t>
    </r>
    <r>
      <rPr>
        <b/>
        <sz val="9"/>
        <rFont val="Arial"/>
        <family val="2"/>
      </rPr>
      <t>Recreational</t>
    </r>
  </si>
  <si>
    <t>* 2021 data for Al-Rayyan Radio has been approved, as the data and programs of the radio do not change.</t>
  </si>
  <si>
    <r>
      <t xml:space="preserve">*إذاعة صوت الريان
</t>
    </r>
    <r>
      <rPr>
        <b/>
        <sz val="9"/>
        <rFont val="Arial"/>
        <family val="2"/>
      </rPr>
      <t>AL-RAYYAN RADIO*</t>
    </r>
  </si>
  <si>
    <t xml:space="preserve">* تم اعتماد بيانات عام 2021 الخاصة بإذاعة صوت الريان ، حيث أن بيانات وبرامج الإذاعة لا تتغير. </t>
  </si>
  <si>
    <t>(2) Qatar National Theatre data is not available due to maintenance procedures.</t>
  </si>
  <si>
    <t>EVENTS AT QATAR NATIONAL THEATRE BY SECTORS</t>
  </si>
  <si>
    <t>EVENTS AT QATAR NATIONAL THEATRE BY TYPE OF EVENTS</t>
  </si>
  <si>
    <r>
      <t xml:space="preserve">قناة الريان الفضائية 
</t>
    </r>
    <r>
      <rPr>
        <b/>
        <sz val="9"/>
        <rFont val="Arial"/>
        <family val="2"/>
      </rPr>
      <t>AL-RAYYAN SATELLITE CHANNEL</t>
    </r>
  </si>
  <si>
    <t>MONTHLY DISTRIBUTION OF LIVE BROADCAST HOURS OF THE GENERAL PROGRAM 
OF AL-RAYYAN SATELLITE CHANNEL AND AL-RAYYAN RADIO BY TYPE OF PROGRAMS AND MONTH</t>
  </si>
  <si>
    <t>Qatar Museums Gallery – Katara</t>
  </si>
  <si>
    <t xml:space="preserve">CULTURAL AND COMMERCIAL VISITS AND EVENTS BY MONTH IN THE CULTURAL
 VILLAGE FOUNDATION (KATARA) </t>
  </si>
  <si>
    <t>CULTURAL EVENTS AT THE CULTURAL VILLAGE 
FOUNDATION (KATARA) BY TYPE OF EVENT</t>
  </si>
  <si>
    <t>CULTURAL EVENTS AT THE CULTURAL VILLAGE
 FOUNDATION (KATARA) BY MONTHS</t>
  </si>
  <si>
    <t>CULTURAL EVENTS AT THE CULTURAL VILLAGE FOUNDATION (KATARA) 
BY MONTHS AND TYPE OF EVENT</t>
  </si>
  <si>
    <t xml:space="preserve">(1) The park has been closed in 2020 due to (Covid-19) precautionary measures. </t>
  </si>
  <si>
    <r>
      <t>TYPE OF ANIMALS AT THE ZOO IN AL</t>
    </r>
    <r>
      <rPr>
        <b/>
        <sz val="12"/>
        <color theme="1"/>
        <rFont val="Arial"/>
        <family val="2"/>
      </rPr>
      <t xml:space="preserve">-KHOR
</t>
    </r>
    <r>
      <rPr>
        <b/>
        <sz val="12"/>
        <rFont val="Arial"/>
        <family val="2"/>
      </rPr>
      <t xml:space="preserve"> PARK AND NUMBER OF VISITORS </t>
    </r>
  </si>
  <si>
    <t>* متاحف قطر.</t>
  </si>
  <si>
    <t>(1) تم إغلاق الحديقة في عام 2020 بسبب الإجراءات الاحترازية لجائحة       (كوفيد-19).</t>
  </si>
  <si>
    <t>(2) تم اغلاق الحديقة للصيانة تم الافتتاح 19-11-2022.</t>
  </si>
  <si>
    <r>
      <t>ليوان</t>
    </r>
    <r>
      <rPr>
        <b/>
        <vertAlign val="superscript"/>
        <sz val="12"/>
        <rFont val="Arial"/>
        <family val="2"/>
      </rPr>
      <t>(3)</t>
    </r>
  </si>
  <si>
    <t>(3) المصدر زودنا بالمجموع فقط.</t>
  </si>
  <si>
    <r>
      <t>Liwan</t>
    </r>
    <r>
      <rPr>
        <vertAlign val="superscript"/>
        <sz val="10"/>
        <rFont val="Arial"/>
        <family val="2"/>
      </rPr>
      <t xml:space="preserve">(3) </t>
    </r>
  </si>
  <si>
    <t>(3) Th source provided us with the total only.</t>
  </si>
  <si>
    <r>
      <t>Qatar National Library</t>
    </r>
    <r>
      <rPr>
        <vertAlign val="superscript"/>
        <sz val="10"/>
        <rFont val="Arial"/>
        <family val="2"/>
      </rPr>
      <t xml:space="preserve"> </t>
    </r>
  </si>
  <si>
    <r>
      <t>الدوريات</t>
    </r>
    <r>
      <rPr>
        <b/>
        <vertAlign val="superscript"/>
        <sz val="10"/>
        <rFont val="Arial"/>
        <family val="2"/>
      </rPr>
      <t>(3)</t>
    </r>
  </si>
  <si>
    <r>
      <t>Periodi-cals</t>
    </r>
    <r>
      <rPr>
        <b/>
        <vertAlign val="superscript"/>
        <sz val="9"/>
        <rFont val="Arial"/>
        <family val="2"/>
      </rPr>
      <t>(3)</t>
    </r>
  </si>
  <si>
    <t>(3) تم إضافة الدوريات الإلكترونية في دوريات مكتبة قطر الوطنية عام 2022.</t>
  </si>
  <si>
    <t>(3) Online periodicals were added to Qatar National Library Periodi-cals in 2022.</t>
  </si>
  <si>
    <t>الدينية</t>
  </si>
  <si>
    <t>الإعلامية</t>
  </si>
  <si>
    <t>الترفيهية</t>
  </si>
  <si>
    <t>الأطفال</t>
  </si>
  <si>
    <t>كرتون</t>
  </si>
  <si>
    <t>الثقافية</t>
  </si>
  <si>
    <t>التعليمية</t>
  </si>
  <si>
    <t>المجتمعية</t>
  </si>
  <si>
    <r>
      <t>الفعاليات والمناسبات الخاصة</t>
    </r>
    <r>
      <rPr>
        <b/>
        <sz val="10"/>
        <rFont val="Arial"/>
        <family val="2"/>
      </rPr>
      <t xml:space="preserve"> </t>
    </r>
  </si>
  <si>
    <t>الدرامية</t>
  </si>
  <si>
    <t>الإخبارية</t>
  </si>
  <si>
    <t>الرياضية</t>
  </si>
  <si>
    <t>الاقتصادية</t>
  </si>
  <si>
    <t>متفرقات</t>
  </si>
  <si>
    <t>المنوعات</t>
  </si>
  <si>
    <t>الوثائقيات</t>
  </si>
  <si>
    <t>الإعلانات</t>
  </si>
  <si>
    <t>الفنية</t>
  </si>
  <si>
    <t>Artistic</t>
  </si>
  <si>
    <t>Advertising</t>
  </si>
  <si>
    <t>Documentaries</t>
  </si>
  <si>
    <t>Miscellany</t>
  </si>
  <si>
    <t>Categories</t>
  </si>
  <si>
    <t>Economic</t>
  </si>
  <si>
    <t>Sport</t>
  </si>
  <si>
    <t>News</t>
  </si>
  <si>
    <t>Dramas</t>
  </si>
  <si>
    <t>Special Events &amp; Occasions</t>
  </si>
  <si>
    <t>Community</t>
  </si>
  <si>
    <t>Educational</t>
  </si>
  <si>
    <t>Cultural</t>
  </si>
  <si>
    <t>Cartoon</t>
  </si>
  <si>
    <t>children</t>
  </si>
  <si>
    <t>Recreational</t>
  </si>
  <si>
    <t>Media</t>
  </si>
  <si>
    <t>Religious</t>
  </si>
  <si>
    <t xml:space="preserve">               الشهر
 نوع البرامج</t>
  </si>
  <si>
    <t xml:space="preserve">                   Month
 Type of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</si>
</sst>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_-* #,##0\-;_-* &quot;-&quot;_-;_-@_-"/>
    <numFmt numFmtId="165" formatCode="_-* #,##0.00_-;_-* #,##0.00\-;_-* &quot;-&quot;??_-;_-@_-"/>
    <numFmt numFmtId="166" formatCode="_(* #,##0.00_);_(* \(#,##0.00\);_(* &quot;-&quot;??_);_(@_)"/>
    <numFmt numFmtId="167" formatCode="#,##0_ ;\-#,##0\ "/>
    <numFmt numFmtId="168" formatCode="_-* #,##0_-;_-* #,##0\-;_-* &quot;-&quot;??_-;_-@_-"/>
  </numFmts>
  <fonts count="109" x14ac:knownFonts="1">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0"/>
      <name val="Arial"/>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1"/>
      <name val="Arial"/>
      <family val="2"/>
      <charset val="178"/>
    </font>
    <font>
      <sz val="10"/>
      <color indexed="10"/>
      <name val="Arial"/>
      <family val="2"/>
      <charset val="178"/>
    </font>
    <font>
      <sz val="10"/>
      <color indexed="8"/>
      <name val="Arial"/>
      <family val="2"/>
      <charset val="178"/>
    </font>
    <font>
      <b/>
      <sz val="11"/>
      <name val="Arial"/>
      <family val="2"/>
    </font>
    <font>
      <b/>
      <sz val="12"/>
      <color indexed="10"/>
      <name val="Arial"/>
      <family val="2"/>
      <charset val="178"/>
    </font>
    <font>
      <b/>
      <sz val="10"/>
      <color indexed="10"/>
      <name val="Arial"/>
      <family val="2"/>
      <charset val="178"/>
    </font>
    <font>
      <b/>
      <sz val="10"/>
      <color indexed="8"/>
      <name val="Arial"/>
      <family val="2"/>
      <charset val="178"/>
    </font>
    <font>
      <sz val="8"/>
      <name val="Arial"/>
      <family val="2"/>
    </font>
    <font>
      <b/>
      <sz val="9"/>
      <name val="Arial"/>
      <family val="2"/>
    </font>
    <font>
      <b/>
      <sz val="12"/>
      <name val="Arial"/>
      <family val="2"/>
    </font>
    <font>
      <sz val="10"/>
      <name val="Arial"/>
      <family val="2"/>
    </font>
    <font>
      <b/>
      <sz val="8"/>
      <name val="Arial"/>
      <family val="2"/>
    </font>
    <font>
      <b/>
      <sz val="14"/>
      <color indexed="12"/>
      <name val="Arial"/>
      <family val="2"/>
    </font>
    <font>
      <b/>
      <sz val="12"/>
      <color indexed="12"/>
      <name val="Arial"/>
      <family val="2"/>
    </font>
    <font>
      <b/>
      <sz val="8"/>
      <color indexed="10"/>
      <name val="Arial"/>
      <family val="2"/>
    </font>
    <font>
      <sz val="10"/>
      <color indexed="12"/>
      <name val="Arial"/>
      <family val="2"/>
    </font>
    <font>
      <b/>
      <sz val="14"/>
      <name val="Arial"/>
      <family val="2"/>
    </font>
    <font>
      <sz val="10"/>
      <name val="Arial"/>
      <family val="2"/>
    </font>
    <font>
      <sz val="11"/>
      <name val="Arial"/>
      <family val="2"/>
    </font>
    <font>
      <sz val="11"/>
      <color indexed="8"/>
      <name val="Calibri"/>
      <family val="2"/>
    </font>
    <font>
      <b/>
      <sz val="10"/>
      <name val="Arial"/>
      <family val="2"/>
    </font>
    <font>
      <b/>
      <sz val="13"/>
      <name val="Traditional Arabic"/>
      <family val="1"/>
    </font>
    <font>
      <sz val="9"/>
      <name val="Arial"/>
      <family val="2"/>
    </font>
    <font>
      <sz val="12"/>
      <name val="Arial"/>
      <family val="2"/>
    </font>
    <font>
      <sz val="10"/>
      <name val="Arial"/>
      <family val="2"/>
    </font>
    <font>
      <b/>
      <sz val="14"/>
      <color indexed="12"/>
      <name val="Arial"/>
      <family val="2"/>
    </font>
    <font>
      <b/>
      <sz val="12"/>
      <color indexed="12"/>
      <name val="Arial"/>
      <family val="2"/>
    </font>
    <font>
      <b/>
      <sz val="12"/>
      <name val="Arial"/>
      <family val="2"/>
    </font>
    <font>
      <b/>
      <sz val="8"/>
      <name val="Arial"/>
      <family val="2"/>
    </font>
    <font>
      <sz val="12"/>
      <name val="Traditional Arabic"/>
      <family val="1"/>
    </font>
    <font>
      <sz val="10"/>
      <name val="Arial"/>
      <family val="2"/>
    </font>
    <font>
      <b/>
      <sz val="14"/>
      <color indexed="12"/>
      <name val="Arial"/>
      <family val="2"/>
    </font>
    <font>
      <b/>
      <sz val="12"/>
      <color indexed="12"/>
      <name val="Arial"/>
      <family val="2"/>
    </font>
    <font>
      <b/>
      <sz val="12"/>
      <name val="Arial"/>
      <family val="2"/>
    </font>
    <font>
      <b/>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color indexed="8"/>
      <name val="Arial"/>
      <family val="2"/>
    </font>
    <font>
      <b/>
      <sz val="10"/>
      <color indexed="8"/>
      <name val="Arial"/>
      <family val="2"/>
    </font>
    <font>
      <sz val="10"/>
      <name val="Arial"/>
      <family val="2"/>
    </font>
    <font>
      <sz val="11"/>
      <color theme="1"/>
      <name val="Calibri"/>
      <family val="2"/>
      <scheme val="minor"/>
    </font>
    <font>
      <sz val="13"/>
      <name val="Sakkal Majalla"/>
    </font>
    <font>
      <b/>
      <sz val="13"/>
      <name val="Sakkal Majalla"/>
    </font>
    <font>
      <sz val="10"/>
      <color rgb="FFFF0000"/>
      <name val="Arial"/>
      <family val="2"/>
    </font>
    <font>
      <b/>
      <sz val="10"/>
      <color rgb="FFFF0000"/>
      <name val="Arial"/>
      <family val="2"/>
    </font>
    <font>
      <sz val="10"/>
      <name val="Arial"/>
      <family val="2"/>
    </font>
    <font>
      <b/>
      <sz val="16"/>
      <name val="Sakkal Majalla"/>
    </font>
    <font>
      <b/>
      <sz val="12"/>
      <name val="Sakkal Majalla"/>
    </font>
    <font>
      <b/>
      <sz val="10"/>
      <name val="Arial Black"/>
      <family val="2"/>
    </font>
    <font>
      <vertAlign val="superscript"/>
      <sz val="10"/>
      <name val="Arial"/>
      <family val="2"/>
    </font>
    <font>
      <b/>
      <vertAlign val="superscript"/>
      <sz val="11"/>
      <name val="Arial"/>
      <family val="2"/>
    </font>
    <font>
      <b/>
      <vertAlign val="superscript"/>
      <sz val="10"/>
      <name val="Arial"/>
      <family val="2"/>
    </font>
    <font>
      <b/>
      <vertAlign val="superscript"/>
      <sz val="12"/>
      <name val="Arial"/>
      <family val="2"/>
    </font>
    <font>
      <b/>
      <vertAlign val="superscript"/>
      <sz val="8"/>
      <name val="Arial"/>
      <family val="2"/>
    </font>
    <font>
      <b/>
      <sz val="12"/>
      <color rgb="FFFF0000"/>
      <name val="Sakkal Majalla"/>
    </font>
    <font>
      <sz val="10"/>
      <name val="Arial"/>
      <family val="2"/>
    </font>
    <font>
      <b/>
      <sz val="12"/>
      <name val="Calibri"/>
      <family val="2"/>
      <scheme val="minor"/>
    </font>
    <font>
      <b/>
      <u/>
      <sz val="11"/>
      <name val="Arial"/>
      <family val="2"/>
    </font>
    <font>
      <sz val="10"/>
      <color theme="1"/>
      <name val="Calibri"/>
      <family val="2"/>
      <scheme val="minor"/>
    </font>
    <font>
      <b/>
      <sz val="12"/>
      <color theme="1"/>
      <name val="Arial"/>
      <family val="2"/>
    </font>
    <font>
      <b/>
      <sz val="10"/>
      <color theme="1"/>
      <name val="Calibri"/>
      <family val="2"/>
      <scheme val="minor"/>
    </font>
    <font>
      <b/>
      <sz val="11"/>
      <color theme="1"/>
      <name val="Calibri"/>
      <family val="2"/>
      <charset val="178"/>
      <scheme val="minor"/>
    </font>
    <font>
      <b/>
      <sz val="14"/>
      <name val="Calibri"/>
      <family val="2"/>
      <scheme val="minor"/>
    </font>
    <font>
      <b/>
      <sz val="12"/>
      <color rgb="FFFF0000"/>
      <name val="Calibri"/>
      <family val="2"/>
      <scheme val="minor"/>
    </font>
    <font>
      <b/>
      <sz val="14"/>
      <color theme="1"/>
      <name val="Arial"/>
      <family val="2"/>
    </font>
    <font>
      <b/>
      <sz val="9.5"/>
      <name val="Arial"/>
      <family val="2"/>
    </font>
    <font>
      <sz val="11"/>
      <color rgb="FFFF0000"/>
      <name val="Arial"/>
      <family val="2"/>
    </font>
    <font>
      <sz val="11"/>
      <color theme="1"/>
      <name val="Arial"/>
      <family val="2"/>
    </font>
    <font>
      <b/>
      <u/>
      <sz val="10"/>
      <name val="Arial"/>
      <family val="2"/>
    </font>
    <font>
      <b/>
      <sz val="12"/>
      <color indexed="8"/>
      <name val="Arial"/>
      <family val="2"/>
    </font>
    <font>
      <sz val="9.5"/>
      <name val="Arial"/>
      <family val="2"/>
    </font>
    <font>
      <vertAlign val="superscript"/>
      <sz val="9"/>
      <name val="Arial"/>
      <family val="2"/>
    </font>
    <font>
      <sz val="10"/>
      <name val="Arial"/>
      <family val="2"/>
    </font>
    <font>
      <sz val="11"/>
      <color indexed="8"/>
      <name val="Arial"/>
      <family val="2"/>
      <charset val="178"/>
    </font>
    <font>
      <b/>
      <sz val="18"/>
      <color theme="3"/>
      <name val="Cambria"/>
      <family val="2"/>
      <scheme val="major"/>
    </font>
    <font>
      <sz val="10"/>
      <color theme="1"/>
      <name val="Arial"/>
      <family val="2"/>
    </font>
    <font>
      <b/>
      <sz val="14"/>
      <color theme="1"/>
      <name val="Calibri"/>
      <family val="2"/>
    </font>
    <font>
      <sz val="11"/>
      <color theme="1"/>
      <name val="Calibri"/>
      <family val="2"/>
    </font>
    <font>
      <b/>
      <sz val="10"/>
      <color theme="1"/>
      <name val="Arial"/>
      <family val="2"/>
    </font>
    <font>
      <sz val="10"/>
      <color theme="1"/>
      <name val="Arial"/>
      <family val="2"/>
      <charset val="178"/>
    </font>
    <font>
      <b/>
      <sz val="11"/>
      <color theme="1"/>
      <name val="Arial"/>
      <family val="2"/>
    </font>
    <font>
      <b/>
      <sz val="8"/>
      <color theme="1"/>
      <name val="Arial"/>
      <family val="2"/>
    </font>
    <font>
      <b/>
      <vertAlign val="superscript"/>
      <sz val="9"/>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
      <patternFill patternType="solid">
        <fgColor rgb="FFFFFFFF"/>
        <bgColor indexed="64"/>
      </patternFill>
    </fill>
    <fill>
      <patternFill patternType="solid">
        <fgColor rgb="FFECEADC"/>
        <bgColor indexed="64"/>
      </patternFill>
    </fill>
  </fills>
  <borders count="103">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diagonal/>
    </border>
    <border>
      <left style="medium">
        <color theme="0"/>
      </left>
      <right/>
      <top style="medium">
        <color theme="0"/>
      </top>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medium">
        <color theme="0"/>
      </top>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top style="medium">
        <color theme="0"/>
      </top>
      <bottom style="medium">
        <color theme="0"/>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bottom style="thin">
        <color indexed="64"/>
      </bottom>
      <diagonal/>
    </border>
    <border diagonalUp="1">
      <left/>
      <right style="medium">
        <color theme="0"/>
      </right>
      <top style="thin">
        <color indexed="64"/>
      </top>
      <bottom style="medium">
        <color theme="0"/>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medium">
        <color theme="0"/>
      </top>
      <bottom style="thin">
        <color indexed="64"/>
      </bottom>
      <diagonal style="medium">
        <color theme="0"/>
      </diagonal>
    </border>
    <border>
      <left style="medium">
        <color theme="0"/>
      </left>
      <right/>
      <top/>
      <bottom style="thin">
        <color indexed="64"/>
      </bottom>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right style="medium">
        <color theme="0"/>
      </right>
      <top/>
      <bottom/>
      <diagonal/>
    </border>
    <border>
      <left style="medium">
        <color theme="0"/>
      </left>
      <right/>
      <top/>
      <bottom/>
      <diagonal/>
    </border>
    <border>
      <left/>
      <right style="medium">
        <color theme="0"/>
      </right>
      <top style="thin">
        <color indexed="64"/>
      </top>
      <bottom/>
      <diagonal/>
    </border>
    <border>
      <left style="medium">
        <color theme="0"/>
      </left>
      <right/>
      <top style="thin">
        <color indexed="64"/>
      </top>
      <bottom/>
      <diagonal/>
    </border>
    <border>
      <left/>
      <right/>
      <top style="thin">
        <color indexed="64"/>
      </top>
      <bottom/>
      <diagonal/>
    </border>
    <border>
      <left/>
      <right/>
      <top style="thin">
        <color indexed="64"/>
      </top>
      <bottom style="medium">
        <color theme="0"/>
      </bottom>
      <diagonal/>
    </border>
    <border diagonalUp="1">
      <left/>
      <right style="medium">
        <color theme="0"/>
      </right>
      <top style="thin">
        <color indexed="64"/>
      </top>
      <bottom/>
      <diagonal style="medium">
        <color theme="0"/>
      </diagonal>
    </border>
    <border>
      <left/>
      <right/>
      <top style="medium">
        <color theme="0"/>
      </top>
      <bottom style="thin">
        <color indexed="64"/>
      </bottom>
      <diagonal/>
    </border>
    <border diagonalUp="1">
      <left/>
      <right style="medium">
        <color theme="0"/>
      </right>
      <top style="medium">
        <color theme="0"/>
      </top>
      <bottom/>
      <diagonal style="medium">
        <color theme="0"/>
      </diagonal>
    </border>
    <border diagonalDown="1">
      <left style="medium">
        <color theme="0"/>
      </left>
      <right/>
      <top style="medium">
        <color theme="0"/>
      </top>
      <bottom/>
      <diagonal style="medium">
        <color theme="0"/>
      </diagonal>
    </border>
    <border diagonalUp="1">
      <left/>
      <right style="medium">
        <color theme="0"/>
      </right>
      <top/>
      <bottom style="thin">
        <color indexed="64"/>
      </bottom>
      <diagonal style="medium">
        <color theme="0"/>
      </diagonal>
    </border>
    <border>
      <left style="medium">
        <color rgb="FFFFFFFF"/>
      </left>
      <right/>
      <top/>
      <bottom style="medium">
        <color rgb="FFFFFFFF"/>
      </bottom>
      <diagonal/>
    </border>
    <border>
      <left style="medium">
        <color rgb="FFFFFFFF"/>
      </left>
      <right/>
      <top/>
      <bottom/>
      <diagonal/>
    </border>
    <border diagonalUp="1">
      <left/>
      <right style="medium">
        <color theme="0"/>
      </right>
      <top/>
      <bottom/>
      <diagonal style="medium">
        <color theme="0"/>
      </diagonal>
    </border>
    <border>
      <left style="medium">
        <color rgb="FFFFFFFF"/>
      </left>
      <right/>
      <top style="medium">
        <color rgb="FFFFFFFF"/>
      </top>
      <bottom/>
      <diagonal/>
    </border>
    <border>
      <left style="medium">
        <color theme="0"/>
      </left>
      <right style="medium">
        <color rgb="FFFFFFFF"/>
      </right>
      <top style="thin">
        <color auto="1"/>
      </top>
      <bottom style="thin">
        <color indexed="64"/>
      </bottom>
      <diagonal/>
    </border>
    <border>
      <left style="thick">
        <color indexed="64"/>
      </left>
      <right/>
      <top/>
      <bottom/>
      <diagonal/>
    </border>
    <border>
      <left style="thick">
        <color theme="0"/>
      </left>
      <right style="thick">
        <color theme="0"/>
      </right>
      <top style="thin">
        <color indexed="64"/>
      </top>
      <bottom style="thin">
        <color indexed="64"/>
      </bottom>
      <diagonal/>
    </border>
    <border>
      <left/>
      <right/>
      <top style="thin">
        <color theme="4"/>
      </top>
      <bottom style="double">
        <color theme="4"/>
      </bottom>
      <diagonal/>
    </border>
    <border>
      <left/>
      <right/>
      <top style="medium">
        <color theme="0"/>
      </top>
      <bottom/>
      <diagonal/>
    </border>
    <border diagonalDown="1">
      <left/>
      <right/>
      <top style="thin">
        <color indexed="64"/>
      </top>
      <bottom style="thin">
        <color indexed="64"/>
      </bottom>
      <diagonal style="medium">
        <color theme="0"/>
      </diagonal>
    </border>
    <border diagonalUp="1">
      <left/>
      <right/>
      <top style="thin">
        <color indexed="64"/>
      </top>
      <bottom style="thin">
        <color indexed="64"/>
      </bottom>
      <diagonal style="medium">
        <color theme="0"/>
      </diagonal>
    </border>
    <border>
      <left style="thin">
        <color theme="0"/>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medium">
        <color theme="0"/>
      </left>
      <right style="medium">
        <color theme="0"/>
      </right>
      <top style="medium">
        <color theme="0"/>
      </top>
      <bottom style="thin">
        <color theme="1"/>
      </bottom>
      <diagonal/>
    </border>
    <border>
      <left style="thin">
        <color theme="0"/>
      </left>
      <right style="thin">
        <color theme="0"/>
      </right>
      <top style="thin">
        <color theme="0"/>
      </top>
      <bottom/>
      <diagonal/>
    </border>
    <border diagonalDown="1">
      <left/>
      <right/>
      <top style="thin">
        <color indexed="64"/>
      </top>
      <bottom style="medium">
        <color theme="0"/>
      </bottom>
      <diagonal style="medium">
        <color theme="0"/>
      </diagonal>
    </border>
    <border diagonalDown="1">
      <left/>
      <right/>
      <top style="medium">
        <color theme="0"/>
      </top>
      <bottom style="medium">
        <color theme="0"/>
      </bottom>
      <diagonal style="medium">
        <color theme="0"/>
      </diagonal>
    </border>
    <border diagonalDown="1">
      <left/>
      <right/>
      <top style="medium">
        <color theme="0"/>
      </top>
      <bottom style="thin">
        <color indexed="64"/>
      </bottom>
      <diagonal style="medium">
        <color theme="0"/>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medium">
        <color theme="0"/>
      </bottom>
      <diagonal style="medium">
        <color theme="0"/>
      </diagonal>
    </border>
    <border>
      <left style="medium">
        <color rgb="FFFFFFFF"/>
      </left>
      <right style="medium">
        <color rgb="FFFFFFFF"/>
      </right>
      <top style="thin">
        <color indexed="64"/>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thin">
        <color indexed="64"/>
      </bottom>
      <diagonal/>
    </border>
    <border>
      <left style="medium">
        <color rgb="FFFFFFFF"/>
      </left>
      <right style="medium">
        <color rgb="FFFFFFFF"/>
      </right>
      <top/>
      <bottom style="medium">
        <color rgb="FFFFFFFF"/>
      </bottom>
      <diagonal/>
    </border>
    <border>
      <left/>
      <right/>
      <top/>
      <bottom style="medium">
        <color theme="0"/>
      </bottom>
      <diagonal/>
    </border>
    <border diagonalUp="1">
      <left style="medium">
        <color theme="0"/>
      </left>
      <right style="medium">
        <color theme="0"/>
      </right>
      <top style="medium">
        <color theme="0"/>
      </top>
      <bottom/>
      <diagonal style="medium">
        <color theme="0"/>
      </diagonal>
    </border>
    <border>
      <left/>
      <right style="thick">
        <color theme="0"/>
      </right>
      <top/>
      <bottom style="thin">
        <color indexed="64"/>
      </bottom>
      <diagonal/>
    </border>
    <border>
      <left style="thick">
        <color theme="0"/>
      </left>
      <right style="thick">
        <color theme="0"/>
      </right>
      <top style="thin">
        <color indexed="64"/>
      </top>
      <bottom/>
      <diagonal/>
    </border>
    <border>
      <left/>
      <right style="medium">
        <color theme="0"/>
      </right>
      <top style="thin">
        <color theme="0" tint="-0.499984740745262"/>
      </top>
      <bottom/>
      <diagonal/>
    </border>
    <border>
      <left style="medium">
        <color theme="0"/>
      </left>
      <right style="medium">
        <color theme="0"/>
      </right>
      <top style="thin">
        <color theme="0" tint="-0.499984740745262"/>
      </top>
      <bottom style="medium">
        <color theme="0"/>
      </bottom>
      <diagonal/>
    </border>
    <border>
      <left/>
      <right style="medium">
        <color theme="0"/>
      </right>
      <top/>
      <bottom style="thin">
        <color theme="0" tint="-0.499984740745262"/>
      </bottom>
      <diagonal/>
    </border>
    <border>
      <left style="medium">
        <color theme="0"/>
      </left>
      <right style="medium">
        <color theme="0"/>
      </right>
      <top style="medium">
        <color theme="0"/>
      </top>
      <bottom style="thin">
        <color theme="0" tint="-0.499984740745262"/>
      </bottom>
      <diagonal/>
    </border>
    <border>
      <left/>
      <right style="thick">
        <color theme="0"/>
      </right>
      <top style="thin">
        <color indexed="64"/>
      </top>
      <bottom/>
      <diagonal/>
    </border>
    <border>
      <left style="thick">
        <color theme="0"/>
      </left>
      <right/>
      <top style="thin">
        <color indexed="64"/>
      </top>
      <bottom/>
      <diagonal/>
    </border>
    <border>
      <left style="thick">
        <color theme="0"/>
      </left>
      <right/>
      <top/>
      <bottom style="thin">
        <color indexed="64"/>
      </bottom>
      <diagonal/>
    </border>
    <border>
      <left style="medium">
        <color theme="0"/>
      </left>
      <right/>
      <top style="medium">
        <color rgb="FFFFFFFF"/>
      </top>
      <bottom/>
      <diagonal/>
    </border>
    <border>
      <left style="medium">
        <color theme="0"/>
      </left>
      <right style="medium">
        <color theme="0"/>
      </right>
      <top style="thin">
        <color theme="1"/>
      </top>
      <bottom/>
      <diagonal/>
    </border>
    <border>
      <left style="medium">
        <color theme="0"/>
      </left>
      <right style="medium">
        <color theme="0"/>
      </right>
      <top style="thin">
        <color indexed="64"/>
      </top>
      <bottom style="medium">
        <color rgb="FFFFFFFF"/>
      </bottom>
      <diagonal/>
    </border>
    <border>
      <left style="medium">
        <color theme="0"/>
      </left>
      <right style="medium">
        <color theme="0"/>
      </right>
      <top/>
      <bottom style="medium">
        <color rgb="FFFFFFFF"/>
      </bottom>
      <diagonal/>
    </border>
    <border>
      <left/>
      <right/>
      <top style="thin">
        <color theme="0" tint="-0.499984740745262"/>
      </top>
      <bottom/>
      <diagonal/>
    </border>
    <border>
      <left/>
      <right/>
      <top/>
      <bottom style="thin">
        <color theme="0" tint="-0.499984740745262"/>
      </bottom>
      <diagonal/>
    </border>
    <border>
      <left style="medium">
        <color theme="0"/>
      </left>
      <right style="medium">
        <color theme="0"/>
      </right>
      <top style="thin">
        <color indexed="64"/>
      </top>
      <bottom style="thin">
        <color theme="1"/>
      </bottom>
      <diagonal/>
    </border>
    <border>
      <left style="medium">
        <color theme="0"/>
      </left>
      <right/>
      <top style="thin">
        <color indexed="64"/>
      </top>
      <bottom style="thin">
        <color theme="1"/>
      </bottom>
      <diagonal/>
    </border>
    <border>
      <left/>
      <right style="medium">
        <color theme="0"/>
      </right>
      <top style="thin">
        <color indexed="64"/>
      </top>
      <bottom style="thin">
        <color theme="1"/>
      </bottom>
      <diagonal/>
    </border>
  </borders>
  <cellStyleXfs count="340">
    <xf numFmtId="0" fontId="0" fillId="0" borderId="0"/>
    <xf numFmtId="165" fontId="17" fillId="0" borderId="0" applyFont="0" applyFill="0" applyBorder="0" applyAlignment="0" applyProtection="0"/>
    <xf numFmtId="0" fontId="36" fillId="0" borderId="0" applyAlignment="0">
      <alignment horizontal="centerContinuous" vertical="center"/>
    </xf>
    <xf numFmtId="0" fontId="49" fillId="0" borderId="0" applyAlignment="0">
      <alignment horizontal="centerContinuous" vertical="center"/>
    </xf>
    <xf numFmtId="0" fontId="36" fillId="0" borderId="0" applyAlignment="0">
      <alignment horizontal="centerContinuous" vertical="center"/>
    </xf>
    <xf numFmtId="0" fontId="55" fillId="0" borderId="0" applyAlignment="0">
      <alignment horizontal="centerContinuous" vertical="center"/>
    </xf>
    <xf numFmtId="0" fontId="37" fillId="0" borderId="0" applyAlignment="0">
      <alignment horizontal="centerContinuous" vertical="center"/>
    </xf>
    <xf numFmtId="0" fontId="50" fillId="0" borderId="0" applyAlignment="0">
      <alignment horizontal="centerContinuous" vertical="center"/>
    </xf>
    <xf numFmtId="0" fontId="37" fillId="0" borderId="0" applyAlignment="0">
      <alignment horizontal="centerContinuous" vertical="center"/>
    </xf>
    <xf numFmtId="0" fontId="56" fillId="0" borderId="0" applyAlignment="0">
      <alignment horizontal="centerContinuous" vertical="center"/>
    </xf>
    <xf numFmtId="0" fontId="21" fillId="2" borderId="1">
      <alignment horizontal="right" vertical="center" wrapText="1"/>
    </xf>
    <xf numFmtId="0" fontId="51" fillId="2" borderId="1">
      <alignment horizontal="right" vertical="center" wrapText="1"/>
    </xf>
    <xf numFmtId="0" fontId="21" fillId="2" borderId="1">
      <alignment horizontal="right" vertical="center" wrapText="1"/>
    </xf>
    <xf numFmtId="0" fontId="57" fillId="2" borderId="1">
      <alignment horizontal="right" vertical="center" wrapText="1"/>
    </xf>
    <xf numFmtId="1" fontId="32" fillId="2" borderId="2">
      <alignment horizontal="left" vertical="center" wrapText="1"/>
    </xf>
    <xf numFmtId="1" fontId="19" fillId="2" borderId="3">
      <alignment horizontal="center" vertical="center"/>
    </xf>
    <xf numFmtId="0" fontId="24" fillId="2" borderId="3">
      <alignment horizontal="center" vertical="center" wrapText="1"/>
    </xf>
    <xf numFmtId="0" fontId="35" fillId="2" borderId="3">
      <alignment horizontal="center" vertical="center" wrapText="1"/>
    </xf>
    <xf numFmtId="0" fontId="52" fillId="2" borderId="3">
      <alignment horizontal="center" vertical="center" wrapText="1"/>
    </xf>
    <xf numFmtId="0" fontId="35" fillId="2" borderId="3">
      <alignment horizontal="center" vertical="center" wrapText="1"/>
    </xf>
    <xf numFmtId="0" fontId="58" fillId="2" borderId="3">
      <alignment horizontal="center" vertical="center" wrapText="1"/>
    </xf>
    <xf numFmtId="0" fontId="17" fillId="0" borderId="0">
      <alignment horizontal="center" vertical="center" readingOrder="2"/>
    </xf>
    <xf numFmtId="0" fontId="20" fillId="0" borderId="0">
      <alignment horizontal="left" vertical="center"/>
    </xf>
    <xf numFmtId="0" fontId="17" fillId="0" borderId="0"/>
    <xf numFmtId="0" fontId="43" fillId="0" borderId="0"/>
    <xf numFmtId="0" fontId="29" fillId="0" borderId="0">
      <alignment horizontal="right" vertical="center"/>
    </xf>
    <xf numFmtId="0" fontId="38" fillId="0" borderId="0">
      <alignment horizontal="left" vertical="center"/>
    </xf>
    <xf numFmtId="0" fontId="38" fillId="0" borderId="0">
      <alignment horizontal="left" vertical="center"/>
    </xf>
    <xf numFmtId="0" fontId="21" fillId="0" borderId="0">
      <alignment horizontal="right" vertical="center"/>
    </xf>
    <xf numFmtId="0" fontId="51" fillId="0" borderId="0">
      <alignment horizontal="right" vertical="center"/>
    </xf>
    <xf numFmtId="0" fontId="21" fillId="0" borderId="0">
      <alignment horizontal="right" vertical="center"/>
    </xf>
    <xf numFmtId="0" fontId="57" fillId="0" borderId="0">
      <alignment horizontal="right" vertical="center"/>
    </xf>
    <xf numFmtId="0" fontId="17" fillId="0" borderId="0">
      <alignment horizontal="left" vertical="center"/>
    </xf>
    <xf numFmtId="0" fontId="48" fillId="0" borderId="0">
      <alignment horizontal="left" vertical="center"/>
    </xf>
    <xf numFmtId="0" fontId="17" fillId="0" borderId="0">
      <alignment horizontal="left" vertical="center"/>
    </xf>
    <xf numFmtId="0" fontId="54" fillId="0" borderId="0">
      <alignment horizontal="left" vertical="center"/>
    </xf>
    <xf numFmtId="0" fontId="28" fillId="2" borderId="3" applyAlignment="0">
      <alignment horizontal="center" vertical="center"/>
    </xf>
    <xf numFmtId="0" fontId="28" fillId="2" borderId="3" applyAlignment="0">
      <alignment horizontal="center" vertical="center"/>
    </xf>
    <xf numFmtId="0" fontId="29" fillId="0" borderId="4">
      <alignment horizontal="right" vertical="center" indent="1"/>
    </xf>
    <xf numFmtId="0" fontId="21" fillId="2" borderId="4">
      <alignment horizontal="right" vertical="center" wrapText="1" indent="1" readingOrder="2"/>
    </xf>
    <xf numFmtId="0" fontId="51" fillId="2" borderId="4">
      <alignment horizontal="right" vertical="center" wrapText="1" indent="1" readingOrder="2"/>
    </xf>
    <xf numFmtId="0" fontId="21" fillId="2" borderId="4">
      <alignment horizontal="right" vertical="center" wrapText="1" indent="1" readingOrder="2"/>
    </xf>
    <xf numFmtId="0" fontId="57" fillId="2" borderId="4">
      <alignment horizontal="right" vertical="center" wrapText="1" indent="1" readingOrder="2"/>
    </xf>
    <xf numFmtId="0" fontId="21" fillId="2" borderId="4">
      <alignment horizontal="right" vertical="center" wrapText="1" indent="1" readingOrder="2"/>
    </xf>
    <xf numFmtId="0" fontId="23" fillId="0" borderId="4">
      <alignment horizontal="right" vertical="center" indent="1"/>
    </xf>
    <xf numFmtId="0" fontId="23" fillId="2" borderId="4">
      <alignment horizontal="left" vertical="center" wrapText="1" indent="1"/>
    </xf>
    <xf numFmtId="0" fontId="23" fillId="0" borderId="5">
      <alignment horizontal="left" vertical="center"/>
    </xf>
    <xf numFmtId="0" fontId="23" fillId="0" borderId="6">
      <alignment horizontal="left" vertical="center"/>
    </xf>
    <xf numFmtId="0" fontId="15" fillId="0" borderId="0"/>
    <xf numFmtId="0" fontId="36" fillId="0" borderId="0" applyAlignment="0">
      <alignment horizontal="centerContinuous" vertical="center"/>
    </xf>
    <xf numFmtId="0" fontId="37" fillId="0" borderId="0" applyAlignment="0">
      <alignment horizontal="centerContinuous" vertical="center"/>
    </xf>
    <xf numFmtId="0" fontId="21" fillId="2" borderId="1">
      <alignment horizontal="right" vertical="center" wrapText="1"/>
    </xf>
    <xf numFmtId="0" fontId="35" fillId="2" borderId="3">
      <alignment horizontal="center" vertical="center" wrapText="1"/>
    </xf>
    <xf numFmtId="0" fontId="21" fillId="0" borderId="0">
      <alignment horizontal="right" vertical="center"/>
    </xf>
    <xf numFmtId="0" fontId="17" fillId="0" borderId="0">
      <alignment horizontal="left" vertical="center"/>
    </xf>
    <xf numFmtId="0" fontId="21" fillId="2" borderId="4">
      <alignment horizontal="right" vertical="center" wrapText="1" indent="1" readingOrder="2"/>
    </xf>
    <xf numFmtId="0" fontId="14" fillId="0" borderId="0"/>
    <xf numFmtId="0" fontId="65" fillId="0" borderId="0"/>
    <xf numFmtId="165" fontId="17" fillId="0" borderId="0" applyFont="0" applyFill="0" applyBorder="0" applyAlignment="0" applyProtection="0"/>
    <xf numFmtId="0" fontId="38" fillId="0" borderId="0">
      <alignment horizontal="left" vertical="center"/>
    </xf>
    <xf numFmtId="0" fontId="28" fillId="2" borderId="3" applyAlignment="0">
      <alignment horizontal="center" vertical="center"/>
    </xf>
    <xf numFmtId="0" fontId="14" fillId="0" borderId="0"/>
    <xf numFmtId="165" fontId="17" fillId="0" borderId="0" applyFont="0" applyFill="0" applyBorder="0" applyAlignment="0" applyProtection="0"/>
    <xf numFmtId="0" fontId="13" fillId="0" borderId="0"/>
    <xf numFmtId="0" fontId="13" fillId="0" borderId="0"/>
    <xf numFmtId="0" fontId="17" fillId="0" borderId="0"/>
    <xf numFmtId="0" fontId="13" fillId="0" borderId="0"/>
    <xf numFmtId="0" fontId="12" fillId="0" borderId="0"/>
    <xf numFmtId="0" fontId="66" fillId="0" borderId="0"/>
    <xf numFmtId="0" fontId="12" fillId="0" borderId="0"/>
    <xf numFmtId="166" fontId="12" fillId="0" borderId="0" applyFont="0" applyFill="0" applyBorder="0" applyAlignment="0" applyProtection="0"/>
    <xf numFmtId="0" fontId="11" fillId="0" borderId="0"/>
    <xf numFmtId="0" fontId="11" fillId="0" borderId="0"/>
    <xf numFmtId="0" fontId="11" fillId="0" borderId="0"/>
    <xf numFmtId="0" fontId="43" fillId="0" borderId="0"/>
    <xf numFmtId="0" fontId="10" fillId="0" borderId="0"/>
    <xf numFmtId="0" fontId="17" fillId="0" borderId="0"/>
    <xf numFmtId="165" fontId="17" fillId="0" borderId="0" applyFont="0" applyFill="0" applyBorder="0" applyAlignment="0" applyProtection="0"/>
    <xf numFmtId="0" fontId="38" fillId="0" borderId="0">
      <alignment horizontal="left" vertical="center"/>
    </xf>
    <xf numFmtId="0" fontId="28" fillId="2" borderId="3" applyAlignment="0">
      <alignment horizontal="center" vertical="center"/>
    </xf>
    <xf numFmtId="0" fontId="10"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7" fillId="0" borderId="0"/>
    <xf numFmtId="165" fontId="17" fillId="0" borderId="0" applyFont="0" applyFill="0" applyBorder="0" applyAlignment="0" applyProtection="0"/>
    <xf numFmtId="0" fontId="17" fillId="0" borderId="0"/>
    <xf numFmtId="0" fontId="9" fillId="0" borderId="0"/>
    <xf numFmtId="0" fontId="17" fillId="0" borderId="0"/>
    <xf numFmtId="0" fontId="38" fillId="0" borderId="0">
      <alignment horizontal="left" vertical="center"/>
    </xf>
    <xf numFmtId="0" fontId="28" fillId="2" borderId="3" applyAlignment="0">
      <alignment horizontal="center"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66" fillId="0" borderId="0"/>
    <xf numFmtId="166" fontId="66" fillId="0" borderId="0" applyFont="0" applyFill="0" applyBorder="0" applyAlignment="0" applyProtection="0"/>
    <xf numFmtId="0" fontId="66" fillId="0" borderId="0"/>
    <xf numFmtId="43" fontId="6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1" fillId="0" borderId="0" applyFont="0" applyFill="0" applyBorder="0" applyAlignment="0" applyProtection="0"/>
    <xf numFmtId="0" fontId="7" fillId="0" borderId="0"/>
    <xf numFmtId="165" fontId="17" fillId="0" borderId="0" applyFont="0" applyFill="0" applyBorder="0" applyAlignment="0" applyProtection="0"/>
    <xf numFmtId="0" fontId="17" fillId="0" borderId="0"/>
    <xf numFmtId="165" fontId="17" fillId="0" borderId="0" applyFont="0" applyFill="0" applyBorder="0" applyAlignment="0" applyProtection="0"/>
    <xf numFmtId="0" fontId="6" fillId="0" borderId="0"/>
    <xf numFmtId="0" fontId="87" fillId="0" borderId="62" applyNumberFormat="0" applyFill="0" applyAlignment="0" applyProtection="0"/>
    <xf numFmtId="0" fontId="5" fillId="0" borderId="0"/>
    <xf numFmtId="0" fontId="17" fillId="0" borderId="0"/>
    <xf numFmtId="0" fontId="5" fillId="0" borderId="0"/>
    <xf numFmtId="0" fontId="23" fillId="2" borderId="4">
      <alignment horizontal="left" vertical="center" wrapText="1" indent="1"/>
    </xf>
    <xf numFmtId="0" fontId="17" fillId="0" borderId="0"/>
    <xf numFmtId="0" fontId="17" fillId="0" borderId="0">
      <alignment horizontal="left" vertical="center"/>
    </xf>
    <xf numFmtId="0" fontId="17" fillId="0" borderId="0"/>
    <xf numFmtId="166" fontId="17" fillId="0" borderId="0" applyFont="0" applyFill="0" applyBorder="0" applyAlignment="0" applyProtection="0"/>
    <xf numFmtId="0" fontId="36" fillId="0" borderId="0" applyAlignment="0">
      <alignment horizontal="centerContinuous" vertical="center"/>
    </xf>
    <xf numFmtId="0" fontId="37" fillId="0" borderId="0" applyAlignment="0">
      <alignment horizontal="centerContinuous" vertical="center"/>
    </xf>
    <xf numFmtId="0" fontId="5" fillId="0" borderId="0"/>
    <xf numFmtId="0" fontId="17" fillId="0" borderId="0"/>
    <xf numFmtId="0" fontId="29" fillId="0" borderId="4">
      <alignment horizontal="right" vertical="center" indent="1"/>
    </xf>
    <xf numFmtId="0" fontId="21" fillId="2" borderId="4">
      <alignment horizontal="right" vertical="center" wrapText="1" indent="1" readingOrder="2"/>
    </xf>
    <xf numFmtId="0" fontId="23" fillId="0" borderId="4">
      <alignment horizontal="right" vertical="center" indent="1"/>
    </xf>
    <xf numFmtId="165" fontId="17" fillId="0" borderId="0" applyFont="0" applyFill="0" applyBorder="0" applyAlignment="0" applyProtection="0"/>
    <xf numFmtId="0" fontId="17" fillId="0" borderId="0"/>
    <xf numFmtId="166" fontId="17" fillId="0" borderId="0" applyFont="0" applyFill="0" applyBorder="0" applyAlignment="0" applyProtection="0"/>
    <xf numFmtId="0" fontId="5" fillId="0" borderId="0"/>
    <xf numFmtId="165" fontId="5"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17" fillId="0" borderId="0"/>
    <xf numFmtId="0" fontId="17" fillId="0" borderId="0"/>
    <xf numFmtId="0" fontId="5" fillId="0" borderId="0"/>
    <xf numFmtId="0" fontId="5" fillId="0" borderId="0"/>
    <xf numFmtId="0" fontId="4" fillId="0" borderId="0"/>
    <xf numFmtId="165" fontId="17" fillId="0" borderId="0" applyFont="0" applyFill="0" applyBorder="0" applyAlignment="0" applyProtection="0"/>
    <xf numFmtId="0" fontId="4" fillId="0" borderId="0"/>
    <xf numFmtId="0" fontId="17" fillId="0" borderId="0"/>
    <xf numFmtId="0" fontId="5" fillId="0" borderId="0"/>
    <xf numFmtId="0" fontId="17" fillId="0" borderId="0"/>
    <xf numFmtId="0" fontId="17" fillId="0" borderId="0">
      <alignment horizontal="center" vertical="center" readingOrder="2"/>
    </xf>
    <xf numFmtId="0" fontId="17" fillId="0" borderId="0"/>
    <xf numFmtId="0" fontId="5" fillId="0" borderId="0"/>
    <xf numFmtId="166" fontId="17" fillId="0" borderId="0" applyFont="0" applyFill="0" applyBorder="0" applyAlignment="0" applyProtection="0"/>
    <xf numFmtId="165" fontId="99" fillId="0" borderId="0" applyFont="0" applyFill="0" applyBorder="0" applyAlignment="0" applyProtection="0"/>
    <xf numFmtId="0" fontId="5" fillId="0" borderId="0"/>
    <xf numFmtId="0" fontId="5" fillId="0" borderId="0"/>
    <xf numFmtId="0" fontId="17" fillId="0" borderId="0"/>
    <xf numFmtId="0" fontId="5" fillId="0" borderId="0"/>
    <xf numFmtId="0" fontId="17" fillId="0" borderId="0"/>
    <xf numFmtId="0" fontId="17" fillId="0" borderId="0"/>
    <xf numFmtId="0" fontId="5" fillId="0" borderId="0"/>
    <xf numFmtId="165" fontId="5" fillId="0" borderId="0" applyFont="0" applyFill="0" applyBorder="0" applyAlignment="0" applyProtection="0"/>
    <xf numFmtId="0" fontId="4" fillId="0" borderId="0"/>
    <xf numFmtId="9" fontId="17"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166" fontId="17"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17"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17" fillId="0" borderId="0"/>
    <xf numFmtId="0" fontId="100" fillId="0" borderId="0" applyNumberFormat="0" applyFill="0" applyBorder="0" applyAlignment="0" applyProtection="0"/>
    <xf numFmtId="0" fontId="17" fillId="0" borderId="0"/>
    <xf numFmtId="0" fontId="17" fillId="0" borderId="0"/>
    <xf numFmtId="165" fontId="17"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166" fontId="98" fillId="0" borderId="0" applyFont="0" applyFill="0" applyBorder="0" applyAlignment="0" applyProtection="0"/>
    <xf numFmtId="0" fontId="98" fillId="0" borderId="0"/>
    <xf numFmtId="0" fontId="4" fillId="0" borderId="0"/>
    <xf numFmtId="0" fontId="4" fillId="0" borderId="0"/>
    <xf numFmtId="0" fontId="4" fillId="0" borderId="0"/>
    <xf numFmtId="165" fontId="17" fillId="0" borderId="0" applyFont="0" applyFill="0" applyBorder="0" applyAlignment="0" applyProtection="0"/>
    <xf numFmtId="165" fontId="17" fillId="0" borderId="0" applyFont="0" applyFill="0" applyBorder="0" applyAlignment="0" applyProtection="0"/>
    <xf numFmtId="0" fontId="17" fillId="0" borderId="0">
      <alignment horizontal="center" vertical="center" readingOrder="2"/>
    </xf>
    <xf numFmtId="0" fontId="17" fillId="0" borderId="0">
      <alignment horizontal="center" vertical="center" readingOrder="2"/>
    </xf>
    <xf numFmtId="0" fontId="3"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9" fontId="3" fillId="0" borderId="0" applyFont="0" applyFill="0" applyBorder="0" applyAlignment="0" applyProtection="0"/>
    <xf numFmtId="0" fontId="17" fillId="0" borderId="0">
      <alignment horizontal="left" vertical="center"/>
    </xf>
    <xf numFmtId="0" fontId="17" fillId="0" borderId="0">
      <alignment horizontal="left" vertical="center"/>
    </xf>
    <xf numFmtId="0" fontId="17" fillId="0" borderId="0">
      <alignment horizontal="left" vertical="center"/>
    </xf>
    <xf numFmtId="0" fontId="17" fillId="0" borderId="0"/>
    <xf numFmtId="0" fontId="17" fillId="0" borderId="0"/>
    <xf numFmtId="0" fontId="2" fillId="0" borderId="0"/>
    <xf numFmtId="0" fontId="1" fillId="0" borderId="0"/>
  </cellStyleXfs>
  <cellXfs count="1163">
    <xf numFmtId="0" fontId="0" fillId="0" borderId="0" xfId="0"/>
    <xf numFmtId="0" fontId="0" fillId="0" borderId="0" xfId="0" applyAlignment="1">
      <alignment vertical="center"/>
    </xf>
    <xf numFmtId="0" fontId="17" fillId="0" borderId="0" xfId="0" applyFont="1" applyAlignment="1">
      <alignment horizontal="justify" vertical="center"/>
    </xf>
    <xf numFmtId="0" fontId="18" fillId="0" borderId="0" xfId="0" applyFont="1" applyAlignment="1">
      <alignment vertical="top"/>
    </xf>
    <xf numFmtId="1" fontId="22" fillId="0" borderId="0" xfId="0" applyNumberFormat="1"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26" fillId="0" borderId="0" xfId="0" applyFont="1"/>
    <xf numFmtId="1" fontId="30" fillId="0" borderId="0" xfId="0" applyNumberFormat="1" applyFont="1" applyAlignment="1">
      <alignment horizontal="center" vertical="center"/>
    </xf>
    <xf numFmtId="0" fontId="26" fillId="0" borderId="0" xfId="0" applyFont="1" applyAlignment="1">
      <alignment vertical="center"/>
    </xf>
    <xf numFmtId="0" fontId="17" fillId="0" borderId="0" xfId="0" applyFont="1"/>
    <xf numFmtId="0" fontId="36" fillId="0" borderId="0" xfId="2" applyAlignment="1"/>
    <xf numFmtId="0" fontId="37" fillId="0" borderId="0" xfId="6" applyAlignment="1"/>
    <xf numFmtId="0" fontId="28" fillId="2" borderId="0" xfId="36" applyBorder="1" applyAlignment="1">
      <alignment vertical="center"/>
    </xf>
    <xf numFmtId="0" fontId="39" fillId="0" borderId="0" xfId="0" applyFont="1" applyAlignment="1">
      <alignment vertical="center"/>
    </xf>
    <xf numFmtId="0" fontId="34" fillId="0" borderId="0" xfId="0" applyFont="1"/>
    <xf numFmtId="0" fontId="41" fillId="0" borderId="0" xfId="0" applyFont="1"/>
    <xf numFmtId="0" fontId="34" fillId="0" borderId="0" xfId="0" applyFont="1" applyAlignment="1">
      <alignment horizontal="right" vertical="center" indent="1"/>
    </xf>
    <xf numFmtId="0" fontId="17" fillId="0" borderId="0" xfId="0" applyFont="1" applyAlignment="1">
      <alignment vertical="center"/>
    </xf>
    <xf numFmtId="0" fontId="17" fillId="3" borderId="0" xfId="0" applyFont="1" applyFill="1"/>
    <xf numFmtId="0" fontId="17" fillId="3" borderId="0" xfId="0" applyFont="1" applyFill="1" applyAlignment="1">
      <alignment readingOrder="2"/>
    </xf>
    <xf numFmtId="0" fontId="31" fillId="3" borderId="0" xfId="0" applyFont="1" applyFill="1" applyAlignment="1">
      <alignment horizontal="left"/>
    </xf>
    <xf numFmtId="0" fontId="21" fillId="0" borderId="0" xfId="6" applyFont="1" applyAlignment="1">
      <alignment horizontal="center" vertical="center"/>
    </xf>
    <xf numFmtId="0" fontId="21" fillId="0" borderId="0" xfId="6" applyFont="1" applyAlignment="1">
      <alignment horizontal="right" vertical="center"/>
    </xf>
    <xf numFmtId="0" fontId="45" fillId="0" borderId="0" xfId="0" applyFont="1" applyAlignment="1">
      <alignment vertical="top"/>
    </xf>
    <xf numFmtId="0" fontId="17" fillId="0" borderId="0" xfId="0" applyFont="1" applyAlignment="1">
      <alignment horizontal="right" vertical="center" indent="1"/>
    </xf>
    <xf numFmtId="0" fontId="17" fillId="0" borderId="0" xfId="23"/>
    <xf numFmtId="1" fontId="30" fillId="0" borderId="0" xfId="23" applyNumberFormat="1" applyFont="1" applyAlignment="1">
      <alignment horizontal="center" vertical="center"/>
    </xf>
    <xf numFmtId="0" fontId="26" fillId="0" borderId="0" xfId="23" applyFont="1"/>
    <xf numFmtId="0" fontId="46" fillId="0" borderId="0" xfId="0" applyFont="1" applyAlignment="1">
      <alignment horizontal="justify" vertical="center"/>
    </xf>
    <xf numFmtId="0" fontId="32" fillId="5" borderId="22" xfId="17" applyFont="1" applyFill="1" applyBorder="1" applyAlignment="1">
      <alignment horizontal="center" vertical="center" wrapText="1" readingOrder="1"/>
    </xf>
    <xf numFmtId="164" fontId="17" fillId="0" borderId="13" xfId="1" applyNumberFormat="1" applyFont="1" applyFill="1" applyBorder="1" applyAlignment="1">
      <alignment horizontal="center" vertical="center"/>
    </xf>
    <xf numFmtId="164" fontId="17" fillId="5" borderId="11" xfId="1" applyNumberFormat="1" applyFont="1" applyFill="1" applyBorder="1" applyAlignment="1">
      <alignment horizontal="center" vertical="center"/>
    </xf>
    <xf numFmtId="164" fontId="17" fillId="0" borderId="11" xfId="1" applyNumberFormat="1" applyFont="1" applyFill="1" applyBorder="1" applyAlignment="1">
      <alignment horizontal="center" vertical="center"/>
    </xf>
    <xf numFmtId="0" fontId="40" fillId="0" borderId="0" xfId="2" applyFont="1" applyAlignment="1"/>
    <xf numFmtId="0" fontId="21" fillId="0" borderId="0" xfId="6" applyFont="1" applyAlignment="1"/>
    <xf numFmtId="0" fontId="42" fillId="0" borderId="0" xfId="0" applyFont="1" applyAlignment="1">
      <alignment horizontal="left" vertical="center" wrapText="1" indent="2"/>
    </xf>
    <xf numFmtId="0" fontId="53" fillId="0" borderId="0" xfId="0" applyFont="1" applyAlignment="1">
      <alignment horizontal="right" vertical="center" wrapText="1" indent="2" readingOrder="2"/>
    </xf>
    <xf numFmtId="0" fontId="23" fillId="5" borderId="0" xfId="0" applyFont="1" applyFill="1" applyAlignment="1">
      <alignment vertical="center"/>
    </xf>
    <xf numFmtId="0" fontId="23" fillId="4" borderId="0" xfId="0" applyFont="1" applyFill="1" applyAlignment="1">
      <alignment vertical="center"/>
    </xf>
    <xf numFmtId="0" fontId="59" fillId="0" borderId="0" xfId="0" applyFont="1" applyAlignment="1">
      <alignment horizontal="center" vertical="center"/>
    </xf>
    <xf numFmtId="0" fontId="60" fillId="0" borderId="0" xfId="0" applyFont="1" applyAlignment="1">
      <alignment horizontal="center" vertical="center" readingOrder="1"/>
    </xf>
    <xf numFmtId="0" fontId="61" fillId="0" borderId="0" xfId="0" applyFont="1" applyAlignment="1">
      <alignment horizontal="center" vertical="center"/>
    </xf>
    <xf numFmtId="0" fontId="62" fillId="0" borderId="0" xfId="0" applyFont="1" applyAlignment="1">
      <alignment horizontal="center" vertical="center"/>
    </xf>
    <xf numFmtId="0" fontId="17" fillId="0" borderId="0" xfId="0" applyFont="1" applyAlignment="1">
      <alignment wrapText="1"/>
    </xf>
    <xf numFmtId="0" fontId="16" fillId="0" borderId="0" xfId="6" applyFont="1" applyAlignment="1">
      <alignment horizontal="left" vertical="center"/>
    </xf>
    <xf numFmtId="0" fontId="21" fillId="0" borderId="20" xfId="39" applyFill="1" applyBorder="1">
      <alignment horizontal="right" vertical="center" wrapText="1" indent="1" readingOrder="2"/>
    </xf>
    <xf numFmtId="0" fontId="21" fillId="5" borderId="10" xfId="39" applyFill="1" applyBorder="1">
      <alignment horizontal="right" vertical="center" wrapText="1" indent="1" readingOrder="2"/>
    </xf>
    <xf numFmtId="0" fontId="16" fillId="5" borderId="11" xfId="45" applyFont="1" applyFill="1" applyBorder="1">
      <alignment horizontal="left" vertical="center" wrapText="1" indent="1"/>
    </xf>
    <xf numFmtId="0" fontId="17" fillId="0" borderId="13" xfId="45" applyFont="1" applyFill="1" applyBorder="1">
      <alignment horizontal="left" vertical="center" wrapText="1" indent="1"/>
    </xf>
    <xf numFmtId="0" fontId="17" fillId="5" borderId="11" xfId="45" applyFont="1" applyFill="1" applyBorder="1">
      <alignment horizontal="left" vertical="center" wrapText="1" indent="1"/>
    </xf>
    <xf numFmtId="0" fontId="17" fillId="0" borderId="11" xfId="45" applyFont="1" applyFill="1" applyBorder="1">
      <alignment horizontal="left" vertical="center" wrapText="1" indent="1"/>
    </xf>
    <xf numFmtId="0" fontId="46" fillId="0" borderId="13" xfId="45" applyFont="1" applyFill="1" applyBorder="1">
      <alignment horizontal="left" vertical="center" wrapText="1" indent="1"/>
    </xf>
    <xf numFmtId="0" fontId="46" fillId="5" borderId="11" xfId="45" applyFont="1" applyFill="1" applyBorder="1">
      <alignment horizontal="left" vertical="center" wrapText="1" indent="1"/>
    </xf>
    <xf numFmtId="0" fontId="46" fillId="0" borderId="11" xfId="45" applyFont="1" applyFill="1" applyBorder="1">
      <alignment horizontal="left" vertical="center" wrapText="1" indent="1"/>
    </xf>
    <xf numFmtId="0" fontId="46" fillId="0" borderId="19" xfId="45" applyFont="1" applyFill="1" applyBorder="1">
      <alignment horizontal="left" vertical="center" wrapText="1" indent="1"/>
    </xf>
    <xf numFmtId="0" fontId="21" fillId="5" borderId="15" xfId="39" applyFill="1" applyBorder="1">
      <alignment horizontal="right" vertical="center" wrapText="1" indent="1" readingOrder="2"/>
    </xf>
    <xf numFmtId="0" fontId="17" fillId="5" borderId="16" xfId="45" applyFont="1" applyFill="1" applyBorder="1">
      <alignment horizontal="left" vertical="center" wrapText="1" indent="1"/>
    </xf>
    <xf numFmtId="0" fontId="21" fillId="0" borderId="33" xfId="46" applyFont="1" applyBorder="1" applyAlignment="1">
      <alignment horizontal="center" vertical="center"/>
    </xf>
    <xf numFmtId="0" fontId="21" fillId="0" borderId="12" xfId="39" applyFill="1" applyBorder="1">
      <alignment horizontal="right" vertical="center" wrapText="1" indent="1" readingOrder="2"/>
    </xf>
    <xf numFmtId="0" fontId="21" fillId="5" borderId="18" xfId="39" applyFill="1" applyBorder="1">
      <alignment horizontal="right" vertical="center" wrapText="1" indent="1" readingOrder="2"/>
    </xf>
    <xf numFmtId="0" fontId="21" fillId="0" borderId="24" xfId="36" applyFont="1" applyFill="1" applyBorder="1" applyAlignment="1">
      <alignment horizontal="center" vertical="center" readingOrder="2"/>
    </xf>
    <xf numFmtId="0" fontId="27" fillId="0" borderId="12" xfId="39" applyFont="1" applyFill="1" applyBorder="1">
      <alignment horizontal="right" vertical="center" wrapText="1" indent="1" readingOrder="2"/>
    </xf>
    <xf numFmtId="0" fontId="27" fillId="5" borderId="10" xfId="39" applyFont="1" applyFill="1" applyBorder="1">
      <alignment horizontal="right" vertical="center" wrapText="1" indent="1" readingOrder="2"/>
    </xf>
    <xf numFmtId="0" fontId="27" fillId="0" borderId="10" xfId="39" applyFont="1" applyFill="1" applyBorder="1">
      <alignment horizontal="right" vertical="center" wrapText="1" indent="1" readingOrder="2"/>
    </xf>
    <xf numFmtId="0" fontId="27" fillId="5" borderId="18" xfId="39" applyFont="1" applyFill="1" applyBorder="1">
      <alignment horizontal="right" vertical="center" wrapText="1" indent="1" readingOrder="2"/>
    </xf>
    <xf numFmtId="0" fontId="21" fillId="0" borderId="8" xfId="6" applyFont="1" applyBorder="1" applyAlignment="1">
      <alignment vertical="center"/>
    </xf>
    <xf numFmtId="0" fontId="16" fillId="0" borderId="0" xfId="6" applyFont="1" applyAlignment="1">
      <alignment vertical="center"/>
    </xf>
    <xf numFmtId="164" fontId="16" fillId="0" borderId="9" xfId="1" applyNumberFormat="1" applyFont="1" applyFill="1" applyBorder="1" applyAlignment="1">
      <alignment horizontal="center" vertical="center" readingOrder="1"/>
    </xf>
    <xf numFmtId="0" fontId="16" fillId="0" borderId="14" xfId="0" applyFont="1" applyBorder="1" applyAlignment="1">
      <alignment horizontal="center" vertical="center" wrapText="1"/>
    </xf>
    <xf numFmtId="0" fontId="21" fillId="5" borderId="31" xfId="10" applyFill="1" applyBorder="1" applyAlignment="1">
      <alignment vertical="center" wrapText="1"/>
    </xf>
    <xf numFmtId="0" fontId="21" fillId="5" borderId="22" xfId="10" applyFill="1" applyBorder="1" applyAlignment="1">
      <alignment horizontal="center" vertical="center" wrapText="1"/>
    </xf>
    <xf numFmtId="0" fontId="16" fillId="5" borderId="9" xfId="0" applyFont="1" applyFill="1" applyBorder="1" applyAlignment="1">
      <alignment horizontal="center" vertical="center" wrapText="1"/>
    </xf>
    <xf numFmtId="1" fontId="16" fillId="5" borderId="32" xfId="14" applyFont="1" applyFill="1" applyBorder="1">
      <alignment horizontal="left" vertical="center" wrapText="1"/>
    </xf>
    <xf numFmtId="164" fontId="16" fillId="0" borderId="22" xfId="1" applyNumberFormat="1" applyFont="1" applyFill="1" applyBorder="1" applyAlignment="1">
      <alignment horizontal="right" vertical="center" indent="1"/>
    </xf>
    <xf numFmtId="0" fontId="17" fillId="0" borderId="14" xfId="44" applyFont="1" applyBorder="1" applyAlignment="1">
      <alignment horizontal="right" vertical="center" indent="1" readingOrder="1"/>
    </xf>
    <xf numFmtId="0" fontId="17" fillId="5" borderId="9" xfId="44" applyFont="1" applyFill="1" applyBorder="1" applyAlignment="1">
      <alignment horizontal="right" vertical="center" indent="1" readingOrder="1"/>
    </xf>
    <xf numFmtId="0" fontId="17" fillId="5" borderId="19" xfId="45" applyFont="1" applyFill="1" applyBorder="1">
      <alignment horizontal="left" vertical="center" wrapText="1" indent="1"/>
    </xf>
    <xf numFmtId="0" fontId="16" fillId="0" borderId="8" xfId="6" applyFont="1" applyBorder="1" applyAlignment="1">
      <alignment vertical="center"/>
    </xf>
    <xf numFmtId="0" fontId="16" fillId="5" borderId="27" xfId="17" applyFont="1" applyFill="1" applyBorder="1" applyAlignment="1">
      <alignment horizontal="center" wrapText="1"/>
    </xf>
    <xf numFmtId="0" fontId="16" fillId="5" borderId="9" xfId="44" applyFont="1" applyFill="1" applyBorder="1" applyAlignment="1">
      <alignment horizontal="right" vertical="center" indent="1" readingOrder="1"/>
    </xf>
    <xf numFmtId="0" fontId="16" fillId="0" borderId="9" xfId="44" applyFont="1" applyBorder="1" applyAlignment="1">
      <alignment horizontal="right" vertical="center" indent="1" readingOrder="1"/>
    </xf>
    <xf numFmtId="0" fontId="67" fillId="0" borderId="0" xfId="0" applyFont="1" applyAlignment="1">
      <alignment horizontal="right" vertical="center"/>
    </xf>
    <xf numFmtId="0" fontId="16" fillId="0" borderId="25" xfId="36" applyFont="1" applyFill="1" applyBorder="1" applyAlignment="1">
      <alignment horizontal="center" vertical="center"/>
    </xf>
    <xf numFmtId="164" fontId="23" fillId="0" borderId="0" xfId="0" applyNumberFormat="1" applyFont="1" applyAlignment="1">
      <alignment vertical="center"/>
    </xf>
    <xf numFmtId="0" fontId="16" fillId="0" borderId="14" xfId="44" applyFont="1" applyBorder="1" applyAlignment="1">
      <alignment horizontal="right" vertical="center" indent="1" readingOrder="1"/>
    </xf>
    <xf numFmtId="0" fontId="17" fillId="5" borderId="23" xfId="44" applyFont="1" applyFill="1" applyBorder="1" applyAlignment="1">
      <alignment horizontal="right" vertical="center" indent="1" readingOrder="1"/>
    </xf>
    <xf numFmtId="0" fontId="16" fillId="5" borderId="23" xfId="44" applyFont="1" applyFill="1" applyBorder="1" applyAlignment="1">
      <alignment horizontal="right" vertical="center" indent="1" readingOrder="1"/>
    </xf>
    <xf numFmtId="3" fontId="16" fillId="5" borderId="22" xfId="0" applyNumberFormat="1" applyFont="1" applyFill="1" applyBorder="1" applyAlignment="1">
      <alignment horizontal="right" vertical="center" indent="1"/>
    </xf>
    <xf numFmtId="0" fontId="69" fillId="0" borderId="0" xfId="0" applyFont="1"/>
    <xf numFmtId="164" fontId="70" fillId="0" borderId="0" xfId="58" applyNumberFormat="1" applyFont="1" applyFill="1" applyBorder="1" applyAlignment="1">
      <alignment horizontal="right" vertical="center"/>
    </xf>
    <xf numFmtId="0" fontId="21" fillId="5" borderId="25" xfId="16" applyFont="1" applyFill="1" applyBorder="1">
      <alignment horizontal="center" vertical="center" wrapText="1"/>
    </xf>
    <xf numFmtId="3" fontId="17" fillId="0" borderId="14" xfId="44" applyNumberFormat="1" applyFont="1" applyBorder="1" applyAlignment="1">
      <alignment horizontal="right" vertical="center" indent="1" readingOrder="1"/>
    </xf>
    <xf numFmtId="3" fontId="16" fillId="0" borderId="14" xfId="44" applyNumberFormat="1" applyFont="1" applyBorder="1" applyAlignment="1">
      <alignment horizontal="right" vertical="center" indent="1" readingOrder="1"/>
    </xf>
    <xf numFmtId="3" fontId="17" fillId="5" borderId="9" xfId="44" applyNumberFormat="1" applyFont="1" applyFill="1" applyBorder="1" applyAlignment="1">
      <alignment horizontal="right" vertical="center" indent="1" readingOrder="1"/>
    </xf>
    <xf numFmtId="0" fontId="21" fillId="0" borderId="10" xfId="39" applyFill="1" applyBorder="1">
      <alignment horizontal="right" vertical="center" wrapText="1" indent="1" readingOrder="2"/>
    </xf>
    <xf numFmtId="0" fontId="21" fillId="0" borderId="8" xfId="6" applyFont="1" applyBorder="1" applyAlignment="1">
      <alignment horizontal="right" vertical="center"/>
    </xf>
    <xf numFmtId="164" fontId="17" fillId="5" borderId="17" xfId="1" quotePrefix="1" applyNumberFormat="1" applyFont="1" applyFill="1" applyBorder="1" applyAlignment="1">
      <alignment horizontal="right" vertical="center" indent="1" readingOrder="1"/>
    </xf>
    <xf numFmtId="164" fontId="16" fillId="5" borderId="17" xfId="1" quotePrefix="1" applyNumberFormat="1" applyFont="1" applyFill="1" applyBorder="1" applyAlignment="1">
      <alignment horizontal="right" vertical="center" indent="1" readingOrder="1"/>
    </xf>
    <xf numFmtId="1" fontId="16" fillId="0" borderId="0" xfId="23" applyNumberFormat="1" applyFont="1" applyAlignment="1">
      <alignment horizontal="center" vertical="center"/>
    </xf>
    <xf numFmtId="0" fontId="17" fillId="0" borderId="0" xfId="23" applyAlignment="1">
      <alignment vertical="center"/>
    </xf>
    <xf numFmtId="164" fontId="16" fillId="5" borderId="17" xfId="1" applyNumberFormat="1" applyFont="1" applyFill="1" applyBorder="1" applyAlignment="1">
      <alignment horizontal="right" vertical="center" indent="1" readingOrder="1"/>
    </xf>
    <xf numFmtId="0" fontId="26" fillId="0" borderId="0" xfId="23" applyFont="1" applyAlignment="1">
      <alignment vertical="center"/>
    </xf>
    <xf numFmtId="0" fontId="25" fillId="0" borderId="0" xfId="23" applyFont="1" applyAlignment="1">
      <alignment vertical="center"/>
    </xf>
    <xf numFmtId="0" fontId="21" fillId="5" borderId="31" xfId="10" applyFill="1" applyBorder="1">
      <alignment horizontal="right" vertical="center" wrapText="1"/>
    </xf>
    <xf numFmtId="167" fontId="17" fillId="0" borderId="20" xfId="77" applyNumberFormat="1" applyFont="1" applyFill="1" applyBorder="1" applyAlignment="1">
      <alignment horizontal="right" vertical="center" indent="1"/>
    </xf>
    <xf numFmtId="167" fontId="17" fillId="0" borderId="21" xfId="77" applyNumberFormat="1" applyFont="1" applyFill="1" applyBorder="1" applyAlignment="1">
      <alignment horizontal="right" vertical="center" indent="1"/>
    </xf>
    <xf numFmtId="167" fontId="17" fillId="5" borderId="10" xfId="77" applyNumberFormat="1" applyFont="1" applyFill="1" applyBorder="1" applyAlignment="1">
      <alignment horizontal="right" vertical="center" indent="1"/>
    </xf>
    <xf numFmtId="167" fontId="17" fillId="5" borderId="11" xfId="77" applyNumberFormat="1" applyFont="1" applyFill="1" applyBorder="1" applyAlignment="1">
      <alignment horizontal="right" vertical="center" indent="1"/>
    </xf>
    <xf numFmtId="167" fontId="17" fillId="0" borderId="10" xfId="77" applyNumberFormat="1" applyFont="1" applyFill="1" applyBorder="1" applyAlignment="1">
      <alignment horizontal="right" vertical="center" indent="1"/>
    </xf>
    <xf numFmtId="167" fontId="17" fillId="0" borderId="11" xfId="77" applyNumberFormat="1" applyFont="1" applyFill="1" applyBorder="1" applyAlignment="1">
      <alignment horizontal="right" vertical="center" indent="1"/>
    </xf>
    <xf numFmtId="167" fontId="17" fillId="4" borderId="10" xfId="77" applyNumberFormat="1" applyFont="1" applyFill="1" applyBorder="1" applyAlignment="1">
      <alignment horizontal="right" vertical="center" indent="1"/>
    </xf>
    <xf numFmtId="0" fontId="16" fillId="5" borderId="14" xfId="0" applyFont="1" applyFill="1" applyBorder="1" applyAlignment="1">
      <alignment horizontal="center" vertical="center" wrapText="1"/>
    </xf>
    <xf numFmtId="0" fontId="16" fillId="0" borderId="13" xfId="45" applyFont="1" applyFill="1" applyBorder="1">
      <alignment horizontal="left" vertical="center" wrapText="1" indent="1"/>
    </xf>
    <xf numFmtId="0" fontId="16" fillId="5" borderId="16" xfId="45" applyFont="1" applyFill="1" applyBorder="1" applyAlignment="1">
      <alignment horizontal="center" vertical="center" wrapText="1"/>
    </xf>
    <xf numFmtId="0" fontId="16" fillId="0" borderId="21" xfId="45" applyFont="1" applyFill="1" applyBorder="1" applyAlignment="1">
      <alignment horizontal="center" vertical="center" wrapText="1"/>
    </xf>
    <xf numFmtId="0" fontId="17" fillId="0" borderId="9" xfId="44" applyFont="1" applyBorder="1">
      <alignment horizontal="right" vertical="center" indent="1"/>
    </xf>
    <xf numFmtId="0" fontId="27" fillId="0" borderId="18" xfId="39" applyFont="1" applyFill="1" applyBorder="1">
      <alignment horizontal="right" vertical="center" wrapText="1" indent="1" readingOrder="2"/>
    </xf>
    <xf numFmtId="0" fontId="21" fillId="5" borderId="27" xfId="16" applyFont="1" applyFill="1" applyBorder="1">
      <alignment horizontal="center" vertical="center" wrapText="1"/>
    </xf>
    <xf numFmtId="0" fontId="68" fillId="0" borderId="0" xfId="0" applyFont="1" applyAlignment="1">
      <alignment horizontal="right" vertical="center" wrapText="1" indent="1" readingOrder="2"/>
    </xf>
    <xf numFmtId="167" fontId="17" fillId="0" borderId="26" xfId="94" applyNumberFormat="1" applyFont="1" applyFill="1" applyBorder="1" applyAlignment="1">
      <alignment horizontal="right" vertical="center" indent="1"/>
    </xf>
    <xf numFmtId="167" fontId="17" fillId="5" borderId="9" xfId="94" applyNumberFormat="1" applyFont="1" applyFill="1" applyBorder="1" applyAlignment="1">
      <alignment horizontal="right" vertical="center" indent="1"/>
    </xf>
    <xf numFmtId="167" fontId="17" fillId="0" borderId="9" xfId="94" applyNumberFormat="1" applyFont="1" applyFill="1" applyBorder="1" applyAlignment="1">
      <alignment horizontal="right" vertical="center" indent="1"/>
    </xf>
    <xf numFmtId="167" fontId="17" fillId="5" borderId="17" xfId="94" applyNumberFormat="1" applyFont="1" applyFill="1" applyBorder="1" applyAlignment="1">
      <alignment horizontal="right" vertical="center" indent="1"/>
    </xf>
    <xf numFmtId="167" fontId="16" fillId="0" borderId="25" xfId="1" applyNumberFormat="1" applyFont="1" applyFill="1" applyBorder="1" applyAlignment="1">
      <alignment horizontal="right" vertical="center" indent="1"/>
    </xf>
    <xf numFmtId="0" fontId="23" fillId="0" borderId="0" xfId="0" applyFont="1" applyAlignment="1">
      <alignment horizontal="right" vertical="center" indent="1"/>
    </xf>
    <xf numFmtId="164" fontId="17" fillId="5" borderId="11" xfId="1" applyNumberFormat="1" applyFont="1" applyFill="1" applyBorder="1" applyAlignment="1">
      <alignment horizontal="right" vertical="center" indent="1" readingOrder="1"/>
    </xf>
    <xf numFmtId="3" fontId="23" fillId="0" borderId="0" xfId="0" applyNumberFormat="1" applyFont="1" applyAlignment="1">
      <alignment horizontal="right" vertical="center" indent="1"/>
    </xf>
    <xf numFmtId="164" fontId="17" fillId="5" borderId="16" xfId="1" applyNumberFormat="1" applyFont="1" applyFill="1" applyBorder="1" applyAlignment="1">
      <alignment horizontal="right" vertical="center" indent="1" readingOrder="1"/>
    </xf>
    <xf numFmtId="167" fontId="17" fillId="0" borderId="9" xfId="1" applyNumberFormat="1" applyFont="1" applyFill="1" applyBorder="1" applyAlignment="1">
      <alignment horizontal="right" vertical="center" indent="1" readingOrder="1"/>
    </xf>
    <xf numFmtId="167" fontId="17" fillId="0" borderId="14" xfId="1" applyNumberFormat="1" applyFont="1" applyFill="1" applyBorder="1" applyAlignment="1">
      <alignment horizontal="right" vertical="center" indent="1" readingOrder="1"/>
    </xf>
    <xf numFmtId="167" fontId="17" fillId="5" borderId="9" xfId="1" applyNumberFormat="1" applyFont="1" applyFill="1" applyBorder="1" applyAlignment="1">
      <alignment horizontal="right" vertical="center" indent="1" readingOrder="1"/>
    </xf>
    <xf numFmtId="0" fontId="16" fillId="5" borderId="22" xfId="16" applyFont="1" applyFill="1" applyBorder="1">
      <alignment horizontal="center" vertical="center" wrapText="1"/>
    </xf>
    <xf numFmtId="1" fontId="46" fillId="0" borderId="45" xfId="14" applyFont="1" applyFill="1" applyBorder="1" applyAlignment="1">
      <alignment horizontal="left" vertical="center" wrapText="1" indent="1" readingOrder="1"/>
    </xf>
    <xf numFmtId="1" fontId="46" fillId="5" borderId="45" xfId="14" applyFont="1" applyFill="1" applyBorder="1" applyAlignment="1">
      <alignment horizontal="left" vertical="center" wrapText="1" indent="1" readingOrder="1"/>
    </xf>
    <xf numFmtId="164" fontId="16" fillId="0" borderId="17" xfId="1" applyNumberFormat="1" applyFont="1" applyFill="1" applyBorder="1" applyAlignment="1">
      <alignment horizontal="right" vertical="center" indent="1" readingOrder="1"/>
    </xf>
    <xf numFmtId="164" fontId="17" fillId="0" borderId="19" xfId="1" applyNumberFormat="1" applyFont="1" applyFill="1" applyBorder="1" applyAlignment="1">
      <alignment horizontal="center" vertical="center"/>
    </xf>
    <xf numFmtId="164" fontId="17" fillId="0" borderId="17" xfId="1" quotePrefix="1" applyNumberFormat="1" applyFont="1" applyFill="1" applyBorder="1" applyAlignment="1">
      <alignment horizontal="right" vertical="center" indent="1" readingOrder="1"/>
    </xf>
    <xf numFmtId="164" fontId="16" fillId="0" borderId="17" xfId="1" quotePrefix="1" applyNumberFormat="1" applyFont="1" applyFill="1" applyBorder="1" applyAlignment="1">
      <alignment horizontal="right" vertical="center" indent="1" readingOrder="1"/>
    </xf>
    <xf numFmtId="0" fontId="16" fillId="0" borderId="16" xfId="45" applyFont="1" applyFill="1" applyBorder="1" applyAlignment="1">
      <alignment horizontal="center" vertical="center" wrapText="1"/>
    </xf>
    <xf numFmtId="164" fontId="17" fillId="0" borderId="13" xfId="1" applyNumberFormat="1" applyFont="1" applyFill="1" applyBorder="1" applyAlignment="1">
      <alignment horizontal="right" vertical="center" indent="1" readingOrder="1"/>
    </xf>
    <xf numFmtId="164" fontId="17" fillId="0" borderId="11" xfId="1" applyNumberFormat="1" applyFont="1" applyFill="1" applyBorder="1" applyAlignment="1">
      <alignment horizontal="right" vertical="center" indent="1" readingOrder="1"/>
    </xf>
    <xf numFmtId="164" fontId="17" fillId="5" borderId="19" xfId="1" applyNumberFormat="1" applyFont="1" applyFill="1" applyBorder="1" applyAlignment="1">
      <alignment horizontal="right" vertical="center" indent="1" readingOrder="1"/>
    </xf>
    <xf numFmtId="0" fontId="16" fillId="0" borderId="23" xfId="44" applyFont="1" applyBorder="1" applyAlignment="1">
      <alignment horizontal="right" vertical="center" indent="1" readingOrder="1"/>
    </xf>
    <xf numFmtId="0" fontId="17" fillId="0" borderId="29" xfId="44" applyFont="1" applyBorder="1" applyAlignment="1">
      <alignment horizontal="right" vertical="center" indent="1" readingOrder="1"/>
    </xf>
    <xf numFmtId="0" fontId="27" fillId="5" borderId="44" xfId="39" applyFont="1" applyFill="1" applyBorder="1">
      <alignment horizontal="right" vertical="center" wrapText="1" indent="1" readingOrder="2"/>
    </xf>
    <xf numFmtId="0" fontId="26" fillId="5" borderId="0" xfId="0" applyFont="1" applyFill="1"/>
    <xf numFmtId="0" fontId="17" fillId="0" borderId="0" xfId="97"/>
    <xf numFmtId="0" fontId="69" fillId="0" borderId="0" xfId="97" applyFont="1"/>
    <xf numFmtId="0" fontId="17" fillId="0" borderId="0" xfId="97" applyAlignment="1">
      <alignment vertical="center"/>
    </xf>
    <xf numFmtId="0" fontId="16" fillId="0" borderId="40" xfId="46" applyFont="1" applyBorder="1" applyAlignment="1">
      <alignment horizontal="center" vertical="center"/>
    </xf>
    <xf numFmtId="0" fontId="16" fillId="5" borderId="27" xfId="16" applyFont="1" applyFill="1" applyBorder="1">
      <alignment horizontal="center" vertical="center" wrapText="1"/>
    </xf>
    <xf numFmtId="167" fontId="16" fillId="0" borderId="20" xfId="77" applyNumberFormat="1" applyFont="1" applyFill="1" applyBorder="1" applyAlignment="1">
      <alignment horizontal="right" vertical="center" indent="1"/>
    </xf>
    <xf numFmtId="167" fontId="16" fillId="5" borderId="11" xfId="77" applyNumberFormat="1" applyFont="1" applyFill="1" applyBorder="1" applyAlignment="1">
      <alignment horizontal="right" vertical="center" indent="1"/>
    </xf>
    <xf numFmtId="167" fontId="17" fillId="5" borderId="18" xfId="77" applyNumberFormat="1" applyFont="1" applyFill="1" applyBorder="1" applyAlignment="1">
      <alignment horizontal="right" vertical="center" indent="1"/>
    </xf>
    <xf numFmtId="167" fontId="17" fillId="5" borderId="19" xfId="77" applyNumberFormat="1" applyFont="1" applyFill="1" applyBorder="1" applyAlignment="1">
      <alignment horizontal="right" vertical="center" indent="1"/>
    </xf>
    <xf numFmtId="167" fontId="16" fillId="5" borderId="19" xfId="77" applyNumberFormat="1" applyFont="1" applyFill="1" applyBorder="1" applyAlignment="1">
      <alignment horizontal="right" vertical="center" indent="1"/>
    </xf>
    <xf numFmtId="0" fontId="21" fillId="0" borderId="24" xfId="46" applyFont="1" applyBorder="1" applyAlignment="1">
      <alignment horizontal="center" vertical="center"/>
    </xf>
    <xf numFmtId="167" fontId="16" fillId="0" borderId="24" xfId="77" applyNumberFormat="1" applyFont="1" applyFill="1" applyBorder="1" applyAlignment="1">
      <alignment horizontal="right" vertical="center" indent="1"/>
    </xf>
    <xf numFmtId="0" fontId="16" fillId="0" borderId="25" xfId="46" applyFont="1" applyBorder="1" applyAlignment="1">
      <alignment horizontal="center" vertical="center"/>
    </xf>
    <xf numFmtId="0" fontId="21" fillId="4" borderId="0" xfId="6" applyFont="1" applyFill="1" applyAlignment="1">
      <alignment horizontal="right" vertical="center"/>
    </xf>
    <xf numFmtId="0" fontId="17" fillId="4" borderId="0" xfId="97" applyFill="1"/>
    <xf numFmtId="0" fontId="16" fillId="4" borderId="0" xfId="6" applyFont="1" applyFill="1" applyAlignment="1">
      <alignment horizontal="left" vertical="center"/>
    </xf>
    <xf numFmtId="0" fontId="27" fillId="5" borderId="27" xfId="16" applyFont="1" applyFill="1" applyBorder="1" applyAlignment="1">
      <alignment horizontal="center" wrapText="1"/>
    </xf>
    <xf numFmtId="0" fontId="31" fillId="5" borderId="28" xfId="16" applyFont="1" applyFill="1" applyBorder="1" applyAlignment="1">
      <alignment horizontal="center" vertical="top" wrapText="1"/>
    </xf>
    <xf numFmtId="167" fontId="16" fillId="0" borderId="26" xfId="94" applyNumberFormat="1" applyFont="1" applyFill="1" applyBorder="1" applyAlignment="1">
      <alignment horizontal="right" vertical="center" indent="1"/>
    </xf>
    <xf numFmtId="167" fontId="16" fillId="5" borderId="9" xfId="94" applyNumberFormat="1" applyFont="1" applyFill="1" applyBorder="1" applyAlignment="1">
      <alignment horizontal="right" vertical="center" indent="1"/>
    </xf>
    <xf numFmtId="167" fontId="16" fillId="0" borderId="9" xfId="94" applyNumberFormat="1" applyFont="1" applyFill="1" applyBorder="1" applyAlignment="1">
      <alignment horizontal="right" vertical="center" indent="1"/>
    </xf>
    <xf numFmtId="167" fontId="16" fillId="5" borderId="17" xfId="94" applyNumberFormat="1" applyFont="1" applyFill="1" applyBorder="1" applyAlignment="1">
      <alignment horizontal="right" vertical="center" indent="1"/>
    </xf>
    <xf numFmtId="0" fontId="16" fillId="4" borderId="25" xfId="36" applyFont="1" applyFill="1" applyBorder="1" applyAlignment="1">
      <alignment horizontal="center" vertical="center"/>
    </xf>
    <xf numFmtId="164" fontId="17" fillId="5" borderId="45" xfId="1" applyNumberFormat="1" applyFont="1" applyFill="1" applyBorder="1" applyAlignment="1">
      <alignment horizontal="center" vertical="center"/>
    </xf>
    <xf numFmtId="0" fontId="46" fillId="5" borderId="45" xfId="45" applyFont="1" applyFill="1" applyBorder="1">
      <alignment horizontal="left" vertical="center" wrapText="1" indent="1"/>
    </xf>
    <xf numFmtId="164" fontId="16" fillId="4" borderId="22" xfId="1" applyNumberFormat="1" applyFont="1" applyFill="1" applyBorder="1" applyAlignment="1">
      <alignment horizontal="center" vertical="center"/>
    </xf>
    <xf numFmtId="0" fontId="16" fillId="5" borderId="23"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35" fillId="4" borderId="49" xfId="0" applyFont="1" applyFill="1" applyBorder="1" applyAlignment="1">
      <alignment horizontal="center" vertical="center" wrapText="1"/>
    </xf>
    <xf numFmtId="3" fontId="16" fillId="4" borderId="30" xfId="36" applyNumberFormat="1" applyFont="1" applyFill="1" applyBorder="1" applyAlignment="1">
      <alignment horizontal="center" vertical="center"/>
    </xf>
    <xf numFmtId="0" fontId="35" fillId="4" borderId="30" xfId="0" applyFont="1" applyFill="1" applyBorder="1" applyAlignment="1">
      <alignment horizontal="center" vertical="center" wrapText="1"/>
    </xf>
    <xf numFmtId="0" fontId="16" fillId="5" borderId="19" xfId="45" applyFont="1" applyFill="1" applyBorder="1">
      <alignment horizontal="left" vertical="center" wrapText="1" indent="1"/>
    </xf>
    <xf numFmtId="0" fontId="72" fillId="0" borderId="0" xfId="0" applyFont="1" applyAlignment="1">
      <alignment horizontal="center" vertical="center"/>
    </xf>
    <xf numFmtId="0" fontId="73" fillId="0" borderId="0" xfId="0" applyFont="1" applyAlignment="1">
      <alignment horizontal="right" vertical="top" wrapText="1" indent="1" readingOrder="2"/>
    </xf>
    <xf numFmtId="0" fontId="73" fillId="0" borderId="0" xfId="0" applyFont="1" applyAlignment="1">
      <alignment horizontal="right" vertical="center" wrapText="1" indent="2" readingOrder="2"/>
    </xf>
    <xf numFmtId="0" fontId="17" fillId="0" borderId="0" xfId="0" applyFont="1" applyAlignment="1">
      <alignment horizontal="left" vertical="top" wrapText="1" indent="1"/>
    </xf>
    <xf numFmtId="0" fontId="16" fillId="0" borderId="0" xfId="0" applyFont="1" applyAlignment="1">
      <alignment horizontal="left" vertical="center" wrapText="1" indent="1"/>
    </xf>
    <xf numFmtId="0" fontId="17" fillId="0" borderId="0" xfId="0" applyFont="1" applyAlignment="1">
      <alignment horizontal="left" vertical="center" wrapText="1" indent="2"/>
    </xf>
    <xf numFmtId="0" fontId="74" fillId="0" borderId="0" xfId="0" applyFont="1" applyAlignment="1">
      <alignment horizontal="center" vertical="center" wrapText="1"/>
    </xf>
    <xf numFmtId="0" fontId="21" fillId="5" borderId="15" xfId="39" applyFill="1" applyBorder="1" applyAlignment="1">
      <alignment horizontal="center" vertical="center" wrapText="1" readingOrder="2"/>
    </xf>
    <xf numFmtId="0" fontId="17" fillId="0" borderId="29" xfId="17" applyFont="1" applyFill="1" applyBorder="1" applyAlignment="1">
      <alignment horizontal="right" vertical="center" indent="1"/>
    </xf>
    <xf numFmtId="0" fontId="16" fillId="0" borderId="29" xfId="17" applyFont="1" applyFill="1" applyBorder="1" applyAlignment="1">
      <alignment horizontal="right" vertical="center" indent="1"/>
    </xf>
    <xf numFmtId="0" fontId="17" fillId="5" borderId="29" xfId="17" applyFont="1" applyFill="1" applyBorder="1" applyAlignment="1">
      <alignment horizontal="right" vertical="center" indent="1"/>
    </xf>
    <xf numFmtId="0" fontId="16" fillId="5" borderId="29" xfId="17" applyFont="1" applyFill="1" applyBorder="1" applyAlignment="1">
      <alignment horizontal="right" vertical="center" indent="1"/>
    </xf>
    <xf numFmtId="167" fontId="16" fillId="0" borderId="9" xfId="1" applyNumberFormat="1" applyFont="1" applyFill="1" applyBorder="1" applyAlignment="1">
      <alignment horizontal="right" vertical="center" indent="1" readingOrder="1"/>
    </xf>
    <xf numFmtId="167" fontId="16" fillId="5" borderId="9" xfId="1" applyNumberFormat="1" applyFont="1" applyFill="1" applyBorder="1" applyAlignment="1">
      <alignment horizontal="right" vertical="center" indent="1" readingOrder="1"/>
    </xf>
    <xf numFmtId="167" fontId="17" fillId="5" borderId="23" xfId="1" applyNumberFormat="1" applyFont="1" applyFill="1" applyBorder="1" applyAlignment="1">
      <alignment horizontal="right" vertical="center" indent="1" readingOrder="1"/>
    </xf>
    <xf numFmtId="0" fontId="27" fillId="4" borderId="24" xfId="36" applyFont="1" applyFill="1" applyBorder="1" applyAlignment="1">
      <alignment horizontal="center" vertical="center"/>
    </xf>
    <xf numFmtId="0" fontId="32" fillId="4" borderId="25" xfId="36" applyFont="1" applyFill="1" applyBorder="1" applyAlignment="1">
      <alignment horizontal="center" vertical="center"/>
    </xf>
    <xf numFmtId="0" fontId="27" fillId="5" borderId="27" xfId="36" applyFont="1" applyFill="1" applyBorder="1" applyAlignment="1">
      <alignment horizontal="center" wrapText="1"/>
    </xf>
    <xf numFmtId="3" fontId="17" fillId="0" borderId="26" xfId="44" applyNumberFormat="1" applyFont="1" applyBorder="1" applyAlignment="1">
      <alignment horizontal="right" vertical="center" indent="1" readingOrder="1"/>
    </xf>
    <xf numFmtId="3" fontId="16" fillId="0" borderId="26" xfId="44" applyNumberFormat="1" applyFont="1" applyBorder="1" applyAlignment="1">
      <alignment horizontal="right" vertical="center" indent="1" readingOrder="1"/>
    </xf>
    <xf numFmtId="3" fontId="17" fillId="5" borderId="14" xfId="44" applyNumberFormat="1" applyFont="1" applyFill="1" applyBorder="1" applyAlignment="1">
      <alignment horizontal="right" vertical="center" indent="1" readingOrder="1"/>
    </xf>
    <xf numFmtId="3" fontId="16" fillId="5" borderId="14" xfId="44" applyNumberFormat="1" applyFont="1" applyFill="1" applyBorder="1" applyAlignment="1">
      <alignment horizontal="right" vertical="center" indent="1" readingOrder="1"/>
    </xf>
    <xf numFmtId="3" fontId="17" fillId="0" borderId="29" xfId="44" applyNumberFormat="1" applyFont="1" applyBorder="1" applyAlignment="1">
      <alignment horizontal="right" vertical="center" indent="1" readingOrder="1"/>
    </xf>
    <xf numFmtId="3" fontId="16" fillId="0" borderId="29" xfId="44" applyNumberFormat="1" applyFont="1" applyBorder="1" applyAlignment="1">
      <alignment horizontal="right" vertical="center" indent="1" readingOrder="1"/>
    </xf>
    <xf numFmtId="0" fontId="16" fillId="5" borderId="27" xfId="16" applyFont="1" applyFill="1" applyBorder="1" applyAlignment="1">
      <alignment horizontal="center" wrapText="1"/>
    </xf>
    <xf numFmtId="167" fontId="17" fillId="0" borderId="26" xfId="1" applyNumberFormat="1" applyFont="1" applyFill="1" applyBorder="1" applyAlignment="1">
      <alignment horizontal="right" vertical="center" indent="1" readingOrder="1"/>
    </xf>
    <xf numFmtId="167" fontId="17" fillId="5" borderId="17" xfId="1" applyNumberFormat="1" applyFont="1" applyFill="1" applyBorder="1" applyAlignment="1">
      <alignment horizontal="right" vertical="center" indent="1" readingOrder="1"/>
    </xf>
    <xf numFmtId="167" fontId="16" fillId="0" borderId="22" xfId="1" applyNumberFormat="1" applyFont="1" applyFill="1" applyBorder="1" applyAlignment="1">
      <alignment horizontal="right" vertical="center" indent="1" readingOrder="1"/>
    </xf>
    <xf numFmtId="167" fontId="16" fillId="0" borderId="14" xfId="1" applyNumberFormat="1" applyFont="1" applyFill="1" applyBorder="1" applyAlignment="1">
      <alignment horizontal="right" vertical="center" indent="1" readingOrder="1"/>
    </xf>
    <xf numFmtId="167" fontId="16" fillId="0" borderId="23" xfId="1" applyNumberFormat="1" applyFont="1" applyFill="1" applyBorder="1" applyAlignment="1">
      <alignment horizontal="right" vertical="center" indent="1" readingOrder="1"/>
    </xf>
    <xf numFmtId="0" fontId="16" fillId="0" borderId="9" xfId="44" applyFont="1" applyBorder="1">
      <alignment horizontal="right" vertical="center" indent="1"/>
    </xf>
    <xf numFmtId="0" fontId="21" fillId="0" borderId="24" xfId="39" applyFill="1" applyBorder="1" applyAlignment="1">
      <alignment horizontal="center" vertical="center" wrapText="1" readingOrder="2"/>
    </xf>
    <xf numFmtId="0" fontId="16" fillId="0" borderId="25" xfId="45" applyFont="1" applyFill="1" applyBorder="1" applyAlignment="1">
      <alignment horizontal="center" vertical="center" wrapText="1"/>
    </xf>
    <xf numFmtId="0" fontId="0" fillId="4" borderId="29" xfId="0" applyFill="1" applyBorder="1" applyAlignment="1">
      <alignment horizontal="right" vertical="center" indent="1"/>
    </xf>
    <xf numFmtId="0" fontId="27" fillId="0" borderId="44" xfId="10" applyFont="1" applyFill="1" applyBorder="1" applyAlignment="1">
      <alignment horizontal="right" vertical="center" wrapText="1" indent="1"/>
    </xf>
    <xf numFmtId="0" fontId="27" fillId="5" borderId="44" xfId="10" applyFont="1" applyFill="1" applyBorder="1" applyAlignment="1">
      <alignment horizontal="right" vertical="center" wrapText="1" indent="1"/>
    </xf>
    <xf numFmtId="0" fontId="46" fillId="0" borderId="11" xfId="45" applyFont="1" applyFill="1" applyBorder="1" applyAlignment="1">
      <alignment horizontal="left" vertical="center" wrapText="1" indent="1" readingOrder="1"/>
    </xf>
    <xf numFmtId="0" fontId="46" fillId="5" borderId="11" xfId="45" applyFont="1" applyFill="1" applyBorder="1" applyAlignment="1">
      <alignment horizontal="left" vertical="center" wrapText="1" indent="1" readingOrder="1"/>
    </xf>
    <xf numFmtId="0" fontId="32" fillId="0" borderId="25" xfId="36" applyFont="1" applyFill="1" applyBorder="1" applyAlignment="1">
      <alignment horizontal="center" vertical="center"/>
    </xf>
    <xf numFmtId="0" fontId="32" fillId="5" borderId="28" xfId="17" applyFont="1" applyFill="1" applyBorder="1" applyAlignment="1">
      <alignment horizontal="center" vertical="top" wrapText="1"/>
    </xf>
    <xf numFmtId="0" fontId="46" fillId="5" borderId="19" xfId="45" applyFont="1" applyFill="1" applyBorder="1">
      <alignment horizontal="left" vertical="center" wrapText="1" indent="1"/>
    </xf>
    <xf numFmtId="0" fontId="27" fillId="0" borderId="24" xfId="36" applyFont="1" applyFill="1" applyBorder="1" applyAlignment="1">
      <alignment horizontal="center" vertical="center" readingOrder="2"/>
    </xf>
    <xf numFmtId="0" fontId="17" fillId="0" borderId="0" xfId="23" applyAlignment="1">
      <alignment wrapText="1"/>
    </xf>
    <xf numFmtId="167" fontId="23" fillId="0" borderId="0" xfId="0" applyNumberFormat="1" applyFont="1" applyAlignment="1">
      <alignment vertical="center"/>
    </xf>
    <xf numFmtId="167" fontId="17" fillId="0" borderId="0" xfId="0" applyNumberFormat="1" applyFont="1"/>
    <xf numFmtId="0" fontId="17" fillId="0" borderId="0" xfId="97" applyAlignment="1">
      <alignment horizontal="right" vertical="center" readingOrder="2"/>
    </xf>
    <xf numFmtId="167" fontId="17" fillId="5" borderId="9" xfId="58" applyNumberFormat="1" applyFont="1" applyFill="1" applyBorder="1" applyAlignment="1">
      <alignment horizontal="right" vertical="center" indent="1"/>
    </xf>
    <xf numFmtId="167" fontId="17" fillId="0" borderId="9" xfId="58" applyNumberFormat="1" applyFont="1" applyFill="1" applyBorder="1" applyAlignment="1">
      <alignment horizontal="right" vertical="center" indent="1"/>
    </xf>
    <xf numFmtId="0" fontId="27" fillId="4" borderId="44" xfId="0" applyFont="1" applyFill="1" applyBorder="1" applyAlignment="1">
      <alignment horizontal="right" vertical="center" wrapText="1" indent="1"/>
    </xf>
    <xf numFmtId="167" fontId="16" fillId="0" borderId="27" xfId="1" applyNumberFormat="1" applyFont="1" applyFill="1" applyBorder="1" applyAlignment="1">
      <alignment horizontal="right" vertical="center" indent="1" readingOrder="1"/>
    </xf>
    <xf numFmtId="167" fontId="16" fillId="5" borderId="29" xfId="1" applyNumberFormat="1" applyFont="1" applyFill="1" applyBorder="1" applyAlignment="1">
      <alignment horizontal="right" vertical="center" indent="1" readingOrder="1"/>
    </xf>
    <xf numFmtId="167" fontId="16" fillId="0" borderId="29" xfId="1" applyNumberFormat="1" applyFont="1" applyFill="1" applyBorder="1" applyAlignment="1">
      <alignment horizontal="right" vertical="center" indent="1" readingOrder="1"/>
    </xf>
    <xf numFmtId="167" fontId="16" fillId="5" borderId="28" xfId="1" applyNumberFormat="1" applyFont="1" applyFill="1" applyBorder="1" applyAlignment="1">
      <alignment horizontal="right" vertical="center" indent="1" readingOrder="1"/>
    </xf>
    <xf numFmtId="0" fontId="16" fillId="0" borderId="11" xfId="45" applyFont="1" applyFill="1" applyBorder="1">
      <alignment horizontal="left" vertical="center" wrapText="1" indent="1"/>
    </xf>
    <xf numFmtId="0" fontId="21" fillId="4" borderId="0" xfId="6" applyFont="1" applyFill="1" applyAlignment="1">
      <alignment horizontal="center" vertical="center"/>
    </xf>
    <xf numFmtId="167" fontId="16" fillId="0" borderId="22" xfId="155" applyNumberFormat="1" applyFont="1" applyFill="1" applyBorder="1" applyAlignment="1">
      <alignment horizontal="right" vertical="center" indent="1"/>
    </xf>
    <xf numFmtId="0" fontId="27" fillId="5" borderId="27" xfId="17" applyFont="1" applyFill="1" applyBorder="1" applyAlignment="1">
      <alignment horizontal="center" wrapText="1"/>
    </xf>
    <xf numFmtId="167" fontId="16" fillId="0" borderId="25" xfId="58" applyNumberFormat="1" applyFont="1" applyFill="1" applyBorder="1" applyAlignment="1">
      <alignment horizontal="right" vertical="center" indent="1"/>
    </xf>
    <xf numFmtId="167" fontId="17" fillId="0" borderId="26" xfId="58" applyNumberFormat="1" applyFont="1" applyFill="1" applyBorder="1" applyAlignment="1">
      <alignment horizontal="right" vertical="center" indent="1"/>
    </xf>
    <xf numFmtId="167" fontId="17" fillId="5" borderId="17" xfId="58" applyNumberFormat="1" applyFont="1" applyFill="1" applyBorder="1" applyAlignment="1">
      <alignment horizontal="right" vertical="center" indent="1"/>
    </xf>
    <xf numFmtId="167" fontId="16" fillId="0" borderId="24" xfId="155" applyNumberFormat="1" applyFont="1" applyFill="1" applyBorder="1" applyAlignment="1">
      <alignment horizontal="right" vertical="center" indent="1"/>
    </xf>
    <xf numFmtId="167" fontId="16" fillId="0" borderId="26" xfId="58" applyNumberFormat="1" applyFont="1" applyFill="1" applyBorder="1" applyAlignment="1">
      <alignment horizontal="right" vertical="center" indent="1"/>
    </xf>
    <xf numFmtId="167" fontId="16" fillId="5" borderId="9" xfId="58" applyNumberFormat="1" applyFont="1" applyFill="1" applyBorder="1" applyAlignment="1">
      <alignment horizontal="right" vertical="center" indent="1"/>
    </xf>
    <xf numFmtId="167" fontId="16" fillId="0" borderId="9" xfId="58" applyNumberFormat="1" applyFont="1" applyFill="1" applyBorder="1" applyAlignment="1">
      <alignment horizontal="right" vertical="center" indent="1"/>
    </xf>
    <xf numFmtId="167" fontId="16" fillId="5" borderId="17" xfId="58" applyNumberFormat="1" applyFont="1" applyFill="1" applyBorder="1" applyAlignment="1">
      <alignment horizontal="right" vertical="center" indent="1"/>
    </xf>
    <xf numFmtId="0" fontId="32" fillId="5" borderId="29" xfId="16" applyFont="1" applyFill="1" applyBorder="1" applyAlignment="1">
      <alignment horizontal="center" vertical="top" wrapText="1"/>
    </xf>
    <xf numFmtId="0" fontId="32" fillId="5" borderId="29" xfId="36" applyFont="1" applyFill="1" applyBorder="1" applyAlignment="1">
      <alignment horizontal="center" vertical="top" wrapText="1"/>
    </xf>
    <xf numFmtId="3" fontId="17" fillId="0" borderId="0" xfId="0" applyNumberFormat="1" applyFont="1"/>
    <xf numFmtId="164" fontId="17" fillId="0" borderId="0" xfId="23" applyNumberFormat="1"/>
    <xf numFmtId="0" fontId="16" fillId="7" borderId="56" xfId="0" applyFont="1" applyFill="1" applyBorder="1" applyAlignment="1">
      <alignment horizontal="left" vertical="center" wrapText="1" indent="1"/>
    </xf>
    <xf numFmtId="0" fontId="16" fillId="5" borderId="22" xfId="0" applyFont="1" applyFill="1" applyBorder="1" applyAlignment="1">
      <alignment horizontal="right" vertical="center" indent="1"/>
    </xf>
    <xf numFmtId="0" fontId="17" fillId="3" borderId="0" xfId="0" applyFont="1" applyFill="1" applyAlignment="1">
      <alignment vertical="top"/>
    </xf>
    <xf numFmtId="0" fontId="16" fillId="5" borderId="40" xfId="16" applyFont="1" applyFill="1" applyBorder="1">
      <alignment horizontal="center" vertical="center" wrapText="1"/>
    </xf>
    <xf numFmtId="0" fontId="0" fillId="4" borderId="0" xfId="0" applyFill="1" applyAlignment="1">
      <alignment horizontal="right" vertical="center" indent="1"/>
    </xf>
    <xf numFmtId="167" fontId="17" fillId="0" borderId="27" xfId="58" applyNumberFormat="1" applyFont="1" applyFill="1" applyBorder="1" applyAlignment="1">
      <alignment horizontal="right" vertical="center" indent="1"/>
    </xf>
    <xf numFmtId="167" fontId="17" fillId="0" borderId="47" xfId="58" applyNumberFormat="1" applyFont="1" applyFill="1" applyBorder="1" applyAlignment="1">
      <alignment horizontal="right" vertical="center" indent="1"/>
    </xf>
    <xf numFmtId="167" fontId="17" fillId="6" borderId="29" xfId="58" applyNumberFormat="1" applyFont="1" applyFill="1" applyBorder="1" applyAlignment="1">
      <alignment horizontal="right" vertical="center" indent="1"/>
    </xf>
    <xf numFmtId="167" fontId="17" fillId="6" borderId="45" xfId="58" applyNumberFormat="1" applyFont="1" applyFill="1" applyBorder="1" applyAlignment="1">
      <alignment horizontal="right" vertical="center" indent="1"/>
    </xf>
    <xf numFmtId="167" fontId="17" fillId="0" borderId="29" xfId="58" applyNumberFormat="1" applyFont="1" applyFill="1" applyBorder="1" applyAlignment="1">
      <alignment horizontal="right" vertical="center" indent="1"/>
    </xf>
    <xf numFmtId="167" fontId="17" fillId="0" borderId="45" xfId="58" applyNumberFormat="1" applyFont="1" applyFill="1" applyBorder="1" applyAlignment="1">
      <alignment horizontal="right" vertical="center" indent="1"/>
    </xf>
    <xf numFmtId="0" fontId="16" fillId="8" borderId="47" xfId="16" applyFont="1" applyFill="1" applyBorder="1">
      <alignment horizontal="center" vertical="center" wrapText="1"/>
    </xf>
    <xf numFmtId="0" fontId="16" fillId="8" borderId="45" xfId="16" applyFont="1" applyFill="1" applyBorder="1">
      <alignment horizontal="center" vertical="center" wrapText="1"/>
    </xf>
    <xf numFmtId="0" fontId="21" fillId="0" borderId="0" xfId="39" applyFill="1" applyBorder="1">
      <alignment horizontal="right" vertical="center" wrapText="1" indent="1" readingOrder="2"/>
    </xf>
    <xf numFmtId="164" fontId="17" fillId="0" borderId="0" xfId="1" applyNumberFormat="1" applyAlignment="1">
      <alignment horizontal="center" vertical="center" readingOrder="1"/>
    </xf>
    <xf numFmtId="0" fontId="16" fillId="0" borderId="0" xfId="45" applyFont="1" applyFill="1" applyBorder="1">
      <alignment horizontal="left" vertical="center" wrapText="1" indent="1"/>
    </xf>
    <xf numFmtId="0" fontId="17" fillId="4" borderId="0" xfId="0" applyFont="1" applyFill="1" applyAlignment="1">
      <alignment vertical="center"/>
    </xf>
    <xf numFmtId="0" fontId="82" fillId="4" borderId="0" xfId="6" applyFont="1" applyFill="1" applyAlignment="1">
      <alignment horizontal="center" vertical="center"/>
    </xf>
    <xf numFmtId="0" fontId="27" fillId="4" borderId="0" xfId="0" applyFont="1" applyFill="1"/>
    <xf numFmtId="0" fontId="17" fillId="4" borderId="0" xfId="0" applyFont="1" applyFill="1"/>
    <xf numFmtId="167" fontId="16" fillId="4" borderId="28" xfId="37" applyNumberFormat="1" applyFont="1" applyFill="1" applyBorder="1" applyAlignment="1">
      <alignment horizontal="right" vertical="center" indent="1"/>
    </xf>
    <xf numFmtId="0" fontId="21" fillId="0" borderId="60" xfId="0" applyFont="1" applyBorder="1" applyAlignment="1">
      <alignment horizontal="center" vertical="center"/>
    </xf>
    <xf numFmtId="0" fontId="27" fillId="0" borderId="0" xfId="0" applyFont="1" applyAlignment="1">
      <alignment vertical="center"/>
    </xf>
    <xf numFmtId="0" fontId="21" fillId="0" borderId="0" xfId="0" applyFont="1" applyAlignment="1">
      <alignment vertical="center"/>
    </xf>
    <xf numFmtId="0" fontId="47" fillId="0" borderId="60" xfId="0" applyFont="1" applyBorder="1" applyAlignment="1">
      <alignment vertical="center" wrapText="1"/>
    </xf>
    <xf numFmtId="0" fontId="16" fillId="8" borderId="28" xfId="16" applyFont="1" applyFill="1" applyBorder="1">
      <alignment horizontal="center" vertical="center" wrapText="1"/>
    </xf>
    <xf numFmtId="0" fontId="17" fillId="0" borderId="0" xfId="97" applyAlignment="1">
      <alignment horizontal="center"/>
    </xf>
    <xf numFmtId="1" fontId="22" fillId="0" borderId="0" xfId="97" applyNumberFormat="1" applyFont="1" applyAlignment="1">
      <alignment horizontal="center" vertical="center"/>
    </xf>
    <xf numFmtId="0" fontId="17" fillId="0" borderId="55" xfId="95" applyBorder="1" applyAlignment="1">
      <alignment horizontal="left" vertical="center" indent="1"/>
    </xf>
    <xf numFmtId="0" fontId="23" fillId="0" borderId="0" xfId="97" applyFont="1" applyAlignment="1">
      <alignment vertical="center"/>
    </xf>
    <xf numFmtId="0" fontId="21" fillId="5" borderId="12" xfId="39" applyFill="1" applyBorder="1">
      <alignment horizontal="right" vertical="center" wrapText="1" indent="1" readingOrder="2"/>
    </xf>
    <xf numFmtId="0" fontId="17" fillId="6" borderId="55" xfId="95" applyFill="1" applyBorder="1" applyAlignment="1">
      <alignment horizontal="left" vertical="center" indent="1"/>
    </xf>
    <xf numFmtId="0" fontId="21" fillId="0" borderId="15" xfId="39" applyFill="1" applyBorder="1">
      <alignment horizontal="right" vertical="center" wrapText="1" indent="1" readingOrder="2"/>
    </xf>
    <xf numFmtId="0" fontId="17" fillId="6" borderId="56" xfId="95" applyFill="1" applyBorder="1" applyAlignment="1">
      <alignment horizontal="left" vertical="center" indent="1"/>
    </xf>
    <xf numFmtId="0" fontId="21" fillId="0" borderId="18" xfId="39" applyFill="1" applyBorder="1">
      <alignment horizontal="right" vertical="center" wrapText="1" indent="1" readingOrder="2"/>
    </xf>
    <xf numFmtId="3" fontId="16" fillId="5" borderId="22" xfId="97" applyNumberFormat="1" applyFont="1" applyFill="1" applyBorder="1" applyAlignment="1">
      <alignment horizontal="right" vertical="center" indent="1"/>
    </xf>
    <xf numFmtId="0" fontId="25" fillId="0" borderId="0" xfId="97" applyFont="1" applyAlignment="1">
      <alignment vertical="center"/>
    </xf>
    <xf numFmtId="0" fontId="17" fillId="3" borderId="0" xfId="97" applyFill="1" applyAlignment="1">
      <alignment horizontal="center"/>
    </xf>
    <xf numFmtId="0" fontId="17" fillId="3" borderId="0" xfId="97" applyFill="1" applyAlignment="1">
      <alignment readingOrder="2"/>
    </xf>
    <xf numFmtId="0" fontId="17" fillId="3" borderId="0" xfId="97" applyFill="1"/>
    <xf numFmtId="0" fontId="31" fillId="3" borderId="0" xfId="97" applyFont="1" applyFill="1" applyAlignment="1">
      <alignment horizontal="left"/>
    </xf>
    <xf numFmtId="3" fontId="17" fillId="5" borderId="9" xfId="159" applyNumberFormat="1" applyFill="1" applyBorder="1" applyAlignment="1">
      <alignment horizontal="right" vertical="center" indent="1" readingOrder="1"/>
    </xf>
    <xf numFmtId="3" fontId="16" fillId="5" borderId="26" xfId="159" applyNumberFormat="1" applyFont="1" applyFill="1" applyBorder="1" applyAlignment="1">
      <alignment horizontal="right" vertical="center" indent="1" readingOrder="1"/>
    </xf>
    <xf numFmtId="3" fontId="17" fillId="0" borderId="0" xfId="23" applyNumberFormat="1"/>
    <xf numFmtId="3" fontId="16" fillId="0" borderId="26" xfId="159" applyNumberFormat="1" applyFont="1" applyFill="1" applyBorder="1" applyAlignment="1">
      <alignment horizontal="right" vertical="center" indent="1" readingOrder="1"/>
    </xf>
    <xf numFmtId="3" fontId="17" fillId="5" borderId="9" xfId="23" applyNumberFormat="1" applyFill="1" applyBorder="1" applyAlignment="1">
      <alignment horizontal="right" vertical="center" indent="1"/>
    </xf>
    <xf numFmtId="0" fontId="6" fillId="0" borderId="0" xfId="160"/>
    <xf numFmtId="0" fontId="17" fillId="0" borderId="0" xfId="160" applyFont="1"/>
    <xf numFmtId="0" fontId="26" fillId="0" borderId="0" xfId="160" applyFont="1"/>
    <xf numFmtId="0" fontId="17" fillId="3" borderId="0" xfId="0" applyFont="1" applyFill="1" applyAlignment="1">
      <alignment horizontal="right" vertical="top" readingOrder="2"/>
    </xf>
    <xf numFmtId="0" fontId="21" fillId="0" borderId="20" xfId="39" applyFill="1" applyBorder="1" applyAlignment="1">
      <alignment horizontal="center" vertical="center" wrapText="1" readingOrder="2"/>
    </xf>
    <xf numFmtId="0" fontId="21" fillId="0" borderId="15" xfId="39" applyFill="1" applyBorder="1" applyAlignment="1">
      <alignment horizontal="center" vertical="center" wrapText="1" readingOrder="2"/>
    </xf>
    <xf numFmtId="0" fontId="35" fillId="5" borderId="28" xfId="16" applyFont="1" applyFill="1" applyBorder="1" applyAlignment="1">
      <alignment horizontal="center" vertical="top" wrapText="1"/>
    </xf>
    <xf numFmtId="0" fontId="16" fillId="5" borderId="16" xfId="45" applyFont="1" applyFill="1" applyBorder="1">
      <alignment horizontal="left" vertical="center" wrapText="1" indent="1"/>
    </xf>
    <xf numFmtId="0" fontId="17" fillId="0" borderId="26" xfId="44" applyFont="1" applyBorder="1" applyAlignment="1">
      <alignment horizontal="right" vertical="center" indent="1" readingOrder="1"/>
    </xf>
    <xf numFmtId="0" fontId="17" fillId="5" borderId="0" xfId="0" applyFont="1" applyFill="1"/>
    <xf numFmtId="0" fontId="25" fillId="5" borderId="0" xfId="0" applyFont="1" applyFill="1" applyAlignment="1">
      <alignment vertical="center"/>
    </xf>
    <xf numFmtId="0" fontId="21" fillId="5" borderId="9" xfId="39" applyFill="1" applyBorder="1" applyAlignment="1">
      <alignment horizontal="center" vertical="center" wrapText="1" readingOrder="2"/>
    </xf>
    <xf numFmtId="0" fontId="16" fillId="5" borderId="9" xfId="39" applyFont="1" applyFill="1" applyBorder="1" applyAlignment="1">
      <alignment horizontal="center" vertical="center" wrapText="1" readingOrder="1"/>
    </xf>
    <xf numFmtId="0" fontId="17" fillId="5" borderId="9" xfId="1" applyNumberFormat="1" applyFont="1" applyFill="1" applyBorder="1" applyAlignment="1">
      <alignment horizontal="right" vertical="center" indent="1" readingOrder="1"/>
    </xf>
    <xf numFmtId="0" fontId="16" fillId="5" borderId="9" xfId="1" applyNumberFormat="1" applyFont="1" applyFill="1" applyBorder="1" applyAlignment="1">
      <alignment horizontal="right" vertical="center" indent="1" readingOrder="1"/>
    </xf>
    <xf numFmtId="0" fontId="21" fillId="0" borderId="66" xfId="6" applyFont="1" applyBorder="1" applyAlignment="1">
      <alignment horizontal="center" vertical="center"/>
    </xf>
    <xf numFmtId="0" fontId="21" fillId="0" borderId="67" xfId="6" applyFont="1" applyBorder="1" applyAlignment="1">
      <alignment horizontal="right" vertical="center"/>
    </xf>
    <xf numFmtId="0" fontId="21" fillId="0" borderId="68" xfId="6" applyFont="1" applyBorder="1" applyAlignment="1">
      <alignment horizontal="center" vertical="center"/>
    </xf>
    <xf numFmtId="0" fontId="16" fillId="0" borderId="26" xfId="45" applyFont="1" applyFill="1" applyBorder="1">
      <alignment horizontal="left" vertical="center" wrapText="1" indent="1"/>
    </xf>
    <xf numFmtId="0" fontId="16" fillId="6" borderId="9" xfId="39" applyFont="1" applyFill="1" applyBorder="1" applyAlignment="1">
      <alignment horizontal="left" vertical="center" wrapText="1" indent="1" readingOrder="2"/>
    </xf>
    <xf numFmtId="0" fontId="16" fillId="4" borderId="69" xfId="45" applyFont="1" applyFill="1" applyBorder="1">
      <alignment horizontal="left" vertical="center" wrapText="1" indent="1"/>
    </xf>
    <xf numFmtId="0" fontId="21" fillId="0" borderId="26" xfId="39" applyFill="1" applyBorder="1">
      <alignment horizontal="right" vertical="center" wrapText="1" indent="1" readingOrder="2"/>
    </xf>
    <xf numFmtId="0" fontId="21" fillId="8" borderId="9" xfId="39" applyFill="1" applyBorder="1">
      <alignment horizontal="right" vertical="center" wrapText="1" indent="1" readingOrder="2"/>
    </xf>
    <xf numFmtId="0" fontId="21" fillId="4" borderId="69" xfId="39" applyFill="1" applyBorder="1">
      <alignment horizontal="right" vertical="center" wrapText="1" indent="1" readingOrder="2"/>
    </xf>
    <xf numFmtId="3" fontId="17" fillId="4" borderId="26" xfId="1" applyNumberFormat="1" applyFill="1" applyBorder="1" applyAlignment="1">
      <alignment horizontal="right" vertical="center" indent="1" readingOrder="1"/>
    </xf>
    <xf numFmtId="3" fontId="17" fillId="5" borderId="9" xfId="1" applyNumberFormat="1" applyFill="1" applyBorder="1" applyAlignment="1">
      <alignment horizontal="right" vertical="center" indent="1" readingOrder="1"/>
    </xf>
    <xf numFmtId="0" fontId="21" fillId="0" borderId="70" xfId="6" applyFont="1" applyBorder="1" applyAlignment="1">
      <alignment horizontal="center" vertical="center"/>
    </xf>
    <xf numFmtId="0" fontId="21" fillId="0" borderId="68" xfId="6" applyFont="1" applyBorder="1" applyAlignment="1">
      <alignment horizontal="right" vertical="center"/>
    </xf>
    <xf numFmtId="0" fontId="16" fillId="0" borderId="68" xfId="6" applyFont="1" applyBorder="1" applyAlignment="1">
      <alignment horizontal="left" vertical="center"/>
    </xf>
    <xf numFmtId="0" fontId="21" fillId="8" borderId="22" xfId="39" applyFill="1" applyBorder="1" applyAlignment="1">
      <alignment horizontal="center" vertical="center" wrapText="1" readingOrder="2"/>
    </xf>
    <xf numFmtId="0" fontId="16" fillId="8" borderId="22" xfId="45" applyFont="1" applyFill="1" applyBorder="1" applyAlignment="1">
      <alignment horizontal="center" vertical="center" wrapText="1"/>
    </xf>
    <xf numFmtId="0" fontId="21" fillId="0" borderId="23" xfId="39" applyFill="1" applyBorder="1">
      <alignment horizontal="right" vertical="center" wrapText="1" indent="1" readingOrder="2"/>
    </xf>
    <xf numFmtId="0" fontId="16" fillId="8" borderId="9" xfId="45" applyFont="1" applyFill="1" applyBorder="1">
      <alignment horizontal="left" vertical="center" wrapText="1" indent="1"/>
    </xf>
    <xf numFmtId="0" fontId="16" fillId="0" borderId="23" xfId="45" applyFont="1" applyFill="1" applyBorder="1">
      <alignment horizontal="left" vertical="center" wrapText="1" indent="1"/>
    </xf>
    <xf numFmtId="0" fontId="17" fillId="0" borderId="26" xfId="1" applyNumberFormat="1" applyBorder="1" applyAlignment="1">
      <alignment horizontal="right" vertical="center" indent="1" readingOrder="1"/>
    </xf>
    <xf numFmtId="0" fontId="17" fillId="8" borderId="9" xfId="1" applyNumberFormat="1" applyFill="1" applyBorder="1" applyAlignment="1">
      <alignment horizontal="right" vertical="center" indent="1" readingOrder="1"/>
    </xf>
    <xf numFmtId="0" fontId="17" fillId="0" borderId="23" xfId="1" applyNumberFormat="1" applyBorder="1" applyAlignment="1">
      <alignment horizontal="right" vertical="center" indent="1" readingOrder="1"/>
    </xf>
    <xf numFmtId="0" fontId="16" fillId="8" borderId="22" xfId="1" applyNumberFormat="1" applyFont="1" applyFill="1" applyBorder="1" applyAlignment="1">
      <alignment horizontal="right" vertical="center" indent="1" readingOrder="1"/>
    </xf>
    <xf numFmtId="0" fontId="21" fillId="4" borderId="0" xfId="32" applyFont="1" applyFill="1" applyAlignment="1">
      <alignment horizontal="right" vertical="center"/>
    </xf>
    <xf numFmtId="0" fontId="16" fillId="4" borderId="0" xfId="30" applyFont="1" applyFill="1" applyAlignment="1">
      <alignment horizontal="left" vertical="center" readingOrder="1"/>
    </xf>
    <xf numFmtId="0" fontId="31" fillId="0" borderId="0" xfId="0" applyFont="1" applyAlignment="1">
      <alignment readingOrder="1"/>
    </xf>
    <xf numFmtId="3" fontId="17" fillId="0" borderId="13" xfId="1" applyNumberFormat="1" applyFont="1" applyFill="1" applyBorder="1" applyAlignment="1">
      <alignment horizontal="right" vertical="center" indent="1"/>
    </xf>
    <xf numFmtId="3" fontId="17" fillId="0" borderId="13" xfId="1" applyNumberFormat="1" applyFont="1" applyFill="1" applyBorder="1" applyAlignment="1">
      <alignment horizontal="left" vertical="center" indent="1"/>
    </xf>
    <xf numFmtId="3" fontId="17" fillId="0" borderId="14" xfId="1" applyNumberFormat="1" applyFont="1" applyFill="1" applyBorder="1" applyAlignment="1">
      <alignment horizontal="left" vertical="center" indent="1"/>
    </xf>
    <xf numFmtId="3" fontId="17" fillId="5" borderId="11" xfId="1" quotePrefix="1" applyNumberFormat="1" applyFont="1" applyFill="1" applyBorder="1" applyAlignment="1">
      <alignment horizontal="right" vertical="center" indent="1"/>
    </xf>
    <xf numFmtId="3" fontId="17" fillId="5" borderId="11" xfId="1" quotePrefix="1" applyNumberFormat="1" applyFont="1" applyFill="1" applyBorder="1" applyAlignment="1">
      <alignment horizontal="left" vertical="center" indent="1"/>
    </xf>
    <xf numFmtId="3" fontId="17" fillId="5" borderId="9" xfId="1" applyNumberFormat="1" applyFont="1" applyFill="1" applyBorder="1" applyAlignment="1">
      <alignment horizontal="left" vertical="center" indent="1"/>
    </xf>
    <xf numFmtId="3" fontId="17" fillId="5" borderId="9" xfId="1" applyNumberFormat="1" applyFont="1" applyFill="1" applyBorder="1" applyAlignment="1">
      <alignment horizontal="right" vertical="center" indent="1"/>
    </xf>
    <xf numFmtId="3" fontId="17" fillId="5" borderId="11" xfId="1" applyNumberFormat="1" applyFont="1" applyFill="1" applyBorder="1" applyAlignment="1">
      <alignment horizontal="right" vertical="center" indent="1"/>
    </xf>
    <xf numFmtId="3" fontId="17" fillId="0" borderId="11" xfId="1" quotePrefix="1" applyNumberFormat="1" applyFont="1" applyFill="1" applyBorder="1" applyAlignment="1">
      <alignment horizontal="right" vertical="center" indent="1"/>
    </xf>
    <xf numFmtId="3" fontId="17" fillId="0" borderId="11" xfId="1" quotePrefix="1" applyNumberFormat="1" applyFont="1" applyFill="1" applyBorder="1" applyAlignment="1">
      <alignment horizontal="left" vertical="center" indent="1"/>
    </xf>
    <xf numFmtId="3" fontId="17" fillId="0" borderId="9" xfId="1" applyNumberFormat="1" applyFont="1" applyFill="1" applyBorder="1" applyAlignment="1">
      <alignment horizontal="left" vertical="center" indent="1"/>
    </xf>
    <xf numFmtId="3" fontId="17" fillId="0" borderId="9" xfId="1" applyNumberFormat="1" applyFont="1" applyFill="1" applyBorder="1" applyAlignment="1">
      <alignment horizontal="right" vertical="center" indent="1"/>
    </xf>
    <xf numFmtId="3" fontId="17" fillId="0" borderId="11" xfId="1" applyNumberFormat="1" applyFont="1" applyFill="1" applyBorder="1" applyAlignment="1">
      <alignment horizontal="right" vertical="center" indent="1"/>
    </xf>
    <xf numFmtId="3" fontId="17" fillId="0" borderId="29" xfId="1" quotePrefix="1" applyNumberFormat="1" applyFont="1" applyFill="1" applyBorder="1" applyAlignment="1">
      <alignment horizontal="right" vertical="center" indent="1"/>
    </xf>
    <xf numFmtId="3" fontId="17" fillId="0" borderId="45" xfId="1" quotePrefix="1" applyNumberFormat="1" applyFont="1" applyFill="1" applyBorder="1" applyAlignment="1">
      <alignment horizontal="right" vertical="center" indent="1"/>
    </xf>
    <xf numFmtId="3" fontId="17" fillId="0" borderId="9" xfId="1" quotePrefix="1" applyNumberFormat="1" applyFont="1" applyFill="1" applyBorder="1" applyAlignment="1">
      <alignment horizontal="right" vertical="center" indent="1"/>
    </xf>
    <xf numFmtId="3" fontId="17" fillId="0" borderId="19" xfId="1" applyNumberFormat="1" applyFont="1" applyFill="1" applyBorder="1" applyAlignment="1">
      <alignment horizontal="right" vertical="center" indent="1"/>
    </xf>
    <xf numFmtId="3" fontId="17" fillId="0" borderId="23" xfId="1" applyNumberFormat="1" applyFont="1" applyFill="1" applyBorder="1" applyAlignment="1">
      <alignment horizontal="left" vertical="center" indent="1"/>
    </xf>
    <xf numFmtId="3" fontId="17" fillId="0" borderId="23" xfId="1" applyNumberFormat="1" applyFont="1" applyFill="1" applyBorder="1" applyAlignment="1">
      <alignment horizontal="right" vertical="center" indent="1"/>
    </xf>
    <xf numFmtId="3" fontId="17" fillId="5" borderId="29" xfId="1" quotePrefix="1" applyNumberFormat="1" applyFont="1" applyFill="1" applyBorder="1" applyAlignment="1">
      <alignment horizontal="right" vertical="center" indent="1"/>
    </xf>
    <xf numFmtId="3" fontId="17" fillId="5" borderId="45" xfId="1" applyNumberFormat="1" applyFont="1" applyFill="1" applyBorder="1" applyAlignment="1">
      <alignment horizontal="right" vertical="center" indent="1"/>
    </xf>
    <xf numFmtId="3" fontId="17" fillId="5" borderId="45" xfId="1" quotePrefix="1" applyNumberFormat="1" applyFont="1" applyFill="1" applyBorder="1" applyAlignment="1">
      <alignment horizontal="left" vertical="center" indent="1"/>
    </xf>
    <xf numFmtId="3" fontId="17" fillId="5" borderId="45" xfId="1" quotePrefix="1" applyNumberFormat="1" applyFont="1" applyFill="1" applyBorder="1" applyAlignment="1">
      <alignment horizontal="right" vertical="center" indent="1"/>
    </xf>
    <xf numFmtId="3" fontId="17" fillId="5" borderId="17" xfId="1" quotePrefix="1" applyNumberFormat="1" applyFont="1" applyFill="1" applyBorder="1" applyAlignment="1">
      <alignment horizontal="right" vertical="center" indent="1"/>
    </xf>
    <xf numFmtId="3" fontId="16" fillId="4" borderId="22" xfId="1" applyNumberFormat="1" applyFont="1" applyFill="1" applyBorder="1" applyAlignment="1">
      <alignment horizontal="right" vertical="center" indent="1"/>
    </xf>
    <xf numFmtId="0" fontId="21" fillId="5" borderId="44" xfId="39" applyFill="1" applyBorder="1">
      <alignment horizontal="right" vertical="center" wrapText="1" indent="1" readingOrder="2"/>
    </xf>
    <xf numFmtId="0" fontId="17" fillId="0" borderId="19" xfId="45" applyFont="1" applyFill="1" applyBorder="1">
      <alignment horizontal="left" vertical="center" wrapText="1" indent="1"/>
    </xf>
    <xf numFmtId="0" fontId="17" fillId="5" borderId="45" xfId="45" applyFont="1" applyFill="1" applyBorder="1">
      <alignment horizontal="left" vertical="center" wrapText="1" indent="1"/>
    </xf>
    <xf numFmtId="0" fontId="23" fillId="0" borderId="0" xfId="23" applyFont="1" applyAlignment="1">
      <alignment vertical="center"/>
    </xf>
    <xf numFmtId="0" fontId="23" fillId="5" borderId="0" xfId="23" applyFont="1" applyFill="1" applyAlignment="1">
      <alignment vertical="center"/>
    </xf>
    <xf numFmtId="0" fontId="35" fillId="5" borderId="29" xfId="17" applyFill="1" applyBorder="1" applyAlignment="1">
      <alignment horizontal="center" vertical="top" wrapText="1"/>
    </xf>
    <xf numFmtId="167" fontId="16" fillId="0" borderId="26" xfId="1" applyNumberFormat="1" applyFont="1" applyFill="1" applyBorder="1" applyAlignment="1">
      <alignment horizontal="right" vertical="center"/>
    </xf>
    <xf numFmtId="167" fontId="16" fillId="5" borderId="17" xfId="1" applyNumberFormat="1" applyFont="1" applyFill="1" applyBorder="1" applyAlignment="1">
      <alignment horizontal="right" vertical="center"/>
    </xf>
    <xf numFmtId="167" fontId="16" fillId="0" borderId="17" xfId="1" applyNumberFormat="1" applyFont="1" applyFill="1" applyBorder="1" applyAlignment="1">
      <alignment horizontal="right" vertical="center"/>
    </xf>
    <xf numFmtId="0" fontId="17" fillId="5" borderId="0" xfId="23" applyFill="1" applyAlignment="1">
      <alignment vertical="center"/>
    </xf>
    <xf numFmtId="164" fontId="17" fillId="0" borderId="26" xfId="1" quotePrefix="1" applyNumberFormat="1" applyFont="1" applyFill="1" applyBorder="1" applyAlignment="1">
      <alignment horizontal="right" vertical="center" indent="1" readingOrder="1"/>
    </xf>
    <xf numFmtId="164" fontId="16" fillId="0" borderId="26" xfId="1" quotePrefix="1" applyNumberFormat="1" applyFont="1" applyFill="1" applyBorder="1" applyAlignment="1">
      <alignment horizontal="right" vertical="center" indent="1" readingOrder="1"/>
    </xf>
    <xf numFmtId="164" fontId="16" fillId="0" borderId="26" xfId="1" applyNumberFormat="1" applyFont="1" applyFill="1" applyBorder="1" applyAlignment="1">
      <alignment horizontal="right" vertical="center" indent="1" readingOrder="1"/>
    </xf>
    <xf numFmtId="3" fontId="17" fillId="0" borderId="14" xfId="1" applyNumberFormat="1" applyFont="1" applyFill="1" applyBorder="1" applyAlignment="1">
      <alignment horizontal="right" vertical="center" indent="1" readingOrder="1"/>
    </xf>
    <xf numFmtId="3" fontId="17" fillId="0" borderId="9" xfId="1" quotePrefix="1" applyNumberFormat="1" applyFont="1" applyFill="1" applyBorder="1" applyAlignment="1">
      <alignment horizontal="right" vertical="center" indent="1" readingOrder="1"/>
    </xf>
    <xf numFmtId="3" fontId="17" fillId="5" borderId="9" xfId="1" applyNumberFormat="1" applyFont="1" applyFill="1" applyBorder="1" applyAlignment="1">
      <alignment horizontal="right" vertical="center" indent="1" readingOrder="1"/>
    </xf>
    <xf numFmtId="3" fontId="17" fillId="5" borderId="14" xfId="1" applyNumberFormat="1" applyFont="1" applyFill="1" applyBorder="1" applyAlignment="1">
      <alignment horizontal="right" vertical="center" indent="1" readingOrder="1"/>
    </xf>
    <xf numFmtId="3" fontId="17" fillId="5" borderId="9" xfId="1" quotePrefix="1" applyNumberFormat="1" applyFont="1" applyFill="1" applyBorder="1" applyAlignment="1">
      <alignment horizontal="right" vertical="center" indent="1" readingOrder="1"/>
    </xf>
    <xf numFmtId="3" fontId="17" fillId="5" borderId="9" xfId="58" applyNumberFormat="1" applyFont="1" applyFill="1" applyBorder="1" applyAlignment="1">
      <alignment horizontal="right" vertical="center" indent="1" readingOrder="1"/>
    </xf>
    <xf numFmtId="3" fontId="17" fillId="5" borderId="14" xfId="58" applyNumberFormat="1" applyFont="1" applyFill="1" applyBorder="1" applyAlignment="1">
      <alignment horizontal="right" vertical="center" indent="1" readingOrder="1"/>
    </xf>
    <xf numFmtId="3" fontId="17" fillId="5" borderId="23" xfId="58" quotePrefix="1" applyNumberFormat="1" applyFont="1" applyFill="1" applyBorder="1" applyAlignment="1">
      <alignment horizontal="right" vertical="center" indent="1" readingOrder="1"/>
    </xf>
    <xf numFmtId="3" fontId="16" fillId="4" borderId="49" xfId="36" applyNumberFormat="1" applyFont="1" applyFill="1" applyBorder="1" applyAlignment="1">
      <alignment horizontal="right" vertical="center" indent="1"/>
    </xf>
    <xf numFmtId="0" fontId="31" fillId="0" borderId="14" xfId="0" applyFont="1" applyBorder="1" applyAlignment="1">
      <alignment horizontal="left" vertical="center" wrapText="1" indent="1"/>
    </xf>
    <xf numFmtId="0" fontId="31" fillId="0" borderId="9" xfId="0" applyFont="1" applyBorder="1" applyAlignment="1">
      <alignment horizontal="left" vertical="center" wrapText="1" indent="1"/>
    </xf>
    <xf numFmtId="0" fontId="31" fillId="5" borderId="9" xfId="0" applyFont="1" applyFill="1" applyBorder="1" applyAlignment="1">
      <alignment horizontal="left" vertical="center" wrapText="1" indent="1"/>
    </xf>
    <xf numFmtId="0" fontId="31" fillId="5" borderId="14" xfId="0" applyFont="1" applyFill="1" applyBorder="1" applyAlignment="1">
      <alignment horizontal="left" vertical="center" wrapText="1" indent="1"/>
    </xf>
    <xf numFmtId="0" fontId="31" fillId="5" borderId="23" xfId="0" applyFont="1" applyFill="1" applyBorder="1" applyAlignment="1">
      <alignment horizontal="left" vertical="center" wrapText="1" indent="1"/>
    </xf>
    <xf numFmtId="0" fontId="21" fillId="5" borderId="24" xfId="39" applyFill="1" applyBorder="1" applyAlignment="1">
      <alignment horizontal="center" vertical="center" wrapText="1" readingOrder="2"/>
    </xf>
    <xf numFmtId="0" fontId="17" fillId="0" borderId="0" xfId="95" applyAlignment="1">
      <alignment horizontal="left" vertical="center" indent="1"/>
    </xf>
    <xf numFmtId="0" fontId="16" fillId="5" borderId="25" xfId="45" applyFont="1" applyFill="1" applyBorder="1" applyAlignment="1">
      <alignment horizontal="center" vertical="center" wrapText="1"/>
    </xf>
    <xf numFmtId="0" fontId="21" fillId="0" borderId="17" xfId="6" applyFont="1" applyBorder="1" applyAlignment="1">
      <alignment horizontal="center" vertical="center"/>
    </xf>
    <xf numFmtId="0" fontId="17" fillId="0" borderId="17" xfId="97" applyBorder="1" applyAlignment="1">
      <alignment horizontal="center"/>
    </xf>
    <xf numFmtId="0" fontId="17" fillId="0" borderId="16" xfId="97" applyBorder="1" applyAlignment="1">
      <alignment horizontal="center"/>
    </xf>
    <xf numFmtId="0" fontId="16" fillId="0" borderId="33" xfId="6" applyFont="1" applyBorder="1" applyAlignment="1">
      <alignment horizontal="left" vertical="center"/>
    </xf>
    <xf numFmtId="3" fontId="16" fillId="0" borderId="22" xfId="97" applyNumberFormat="1" applyFont="1" applyBorder="1" applyAlignment="1">
      <alignment horizontal="right" vertical="center" indent="1"/>
    </xf>
    <xf numFmtId="0" fontId="21" fillId="0" borderId="28" xfId="6" applyFont="1" applyBorder="1" applyAlignment="1">
      <alignment horizontal="center" vertical="center"/>
    </xf>
    <xf numFmtId="0" fontId="17" fillId="0" borderId="28" xfId="97" applyBorder="1" applyAlignment="1">
      <alignment horizontal="center"/>
    </xf>
    <xf numFmtId="0" fontId="16" fillId="0" borderId="28" xfId="6" applyFont="1" applyBorder="1" applyAlignment="1">
      <alignment horizontal="left" vertical="center"/>
    </xf>
    <xf numFmtId="0" fontId="17" fillId="0" borderId="55" xfId="0" applyFont="1" applyBorder="1" applyAlignment="1">
      <alignment horizontal="left" vertical="center" wrapText="1" indent="1" readingOrder="1"/>
    </xf>
    <xf numFmtId="0" fontId="17" fillId="5" borderId="55" xfId="0" applyFont="1" applyFill="1" applyBorder="1" applyAlignment="1">
      <alignment horizontal="left" vertical="center" wrapText="1" indent="1" readingOrder="1"/>
    </xf>
    <xf numFmtId="167" fontId="16" fillId="0" borderId="25" xfId="1" applyNumberFormat="1" applyFont="1" applyFill="1" applyBorder="1" applyAlignment="1">
      <alignment horizontal="right" vertical="center" indent="1" readingOrder="1"/>
    </xf>
    <xf numFmtId="0" fontId="17" fillId="0" borderId="21" xfId="45" applyFont="1" applyFill="1" applyBorder="1">
      <alignment horizontal="left" vertical="center" wrapText="1" indent="1"/>
    </xf>
    <xf numFmtId="0" fontId="17" fillId="5" borderId="13" xfId="45" applyFont="1" applyFill="1" applyBorder="1">
      <alignment horizontal="left" vertical="center" wrapText="1" indent="1"/>
    </xf>
    <xf numFmtId="0" fontId="31" fillId="3" borderId="0" xfId="0" applyFont="1" applyFill="1" applyAlignment="1">
      <alignment vertical="top"/>
    </xf>
    <xf numFmtId="0" fontId="31" fillId="3" borderId="0" xfId="0" applyFont="1" applyFill="1"/>
    <xf numFmtId="0" fontId="0" fillId="5" borderId="0" xfId="0" applyFill="1"/>
    <xf numFmtId="168" fontId="21" fillId="0" borderId="24" xfId="155" applyNumberFormat="1" applyFont="1" applyFill="1" applyBorder="1" applyAlignment="1">
      <alignment horizontal="center" vertical="center"/>
    </xf>
    <xf numFmtId="3" fontId="17" fillId="0" borderId="14" xfId="58" applyNumberFormat="1" applyFont="1" applyBorder="1" applyAlignment="1">
      <alignment horizontal="right" vertical="center" indent="1"/>
    </xf>
    <xf numFmtId="3" fontId="16" fillId="0" borderId="14" xfId="58" applyNumberFormat="1" applyFont="1" applyBorder="1" applyAlignment="1">
      <alignment horizontal="right" vertical="center" indent="1"/>
    </xf>
    <xf numFmtId="3" fontId="17" fillId="5" borderId="9" xfId="58" applyNumberFormat="1" applyFont="1" applyFill="1" applyBorder="1" applyAlignment="1">
      <alignment horizontal="right" vertical="center" indent="1"/>
    </xf>
    <xf numFmtId="3" fontId="16" fillId="5" borderId="9" xfId="58" applyNumberFormat="1" applyFont="1" applyFill="1" applyBorder="1" applyAlignment="1">
      <alignment horizontal="right" vertical="center" indent="1"/>
    </xf>
    <xf numFmtId="3" fontId="17" fillId="0" borderId="9" xfId="58" applyNumberFormat="1" applyFont="1" applyBorder="1" applyAlignment="1">
      <alignment horizontal="right" vertical="center" indent="1"/>
    </xf>
    <xf numFmtId="3" fontId="16" fillId="0" borderId="9" xfId="58" applyNumberFormat="1" applyFont="1" applyBorder="1" applyAlignment="1">
      <alignment horizontal="right" vertical="center" indent="1"/>
    </xf>
    <xf numFmtId="3" fontId="17" fillId="5" borderId="23" xfId="58" applyNumberFormat="1" applyFont="1" applyFill="1" applyBorder="1" applyAlignment="1">
      <alignment horizontal="right" vertical="center" indent="1"/>
    </xf>
    <xf numFmtId="3" fontId="16" fillId="5" borderId="23" xfId="58" applyNumberFormat="1" applyFont="1" applyFill="1" applyBorder="1" applyAlignment="1">
      <alignment horizontal="right" vertical="center" indent="1"/>
    </xf>
    <xf numFmtId="3" fontId="16" fillId="0" borderId="22" xfId="58" applyNumberFormat="1" applyFont="1" applyFill="1" applyBorder="1" applyAlignment="1">
      <alignment horizontal="right" vertical="center" indent="1"/>
    </xf>
    <xf numFmtId="0" fontId="17" fillId="6" borderId="56" xfId="0" applyFont="1" applyFill="1" applyBorder="1" applyAlignment="1">
      <alignment horizontal="left" vertical="center" wrapText="1" indent="1"/>
    </xf>
    <xf numFmtId="0" fontId="17" fillId="7" borderId="58" xfId="0" applyFont="1" applyFill="1" applyBorder="1" applyAlignment="1">
      <alignment horizontal="left" vertical="center" wrapText="1" indent="1"/>
    </xf>
    <xf numFmtId="0" fontId="16" fillId="6" borderId="59" xfId="0" applyFont="1" applyFill="1" applyBorder="1" applyAlignment="1">
      <alignment horizontal="center" vertical="center" wrapText="1"/>
    </xf>
    <xf numFmtId="0" fontId="27" fillId="4" borderId="0" xfId="0" applyFont="1" applyFill="1" applyAlignment="1">
      <alignment horizontal="right" vertical="center" wrapText="1" indent="1"/>
    </xf>
    <xf numFmtId="0" fontId="42" fillId="5" borderId="0" xfId="0" applyFont="1" applyFill="1" applyAlignment="1">
      <alignment horizontal="right" vertical="center" wrapText="1" indent="1"/>
    </xf>
    <xf numFmtId="0" fontId="42" fillId="4" borderId="0" xfId="0" applyFont="1" applyFill="1" applyAlignment="1">
      <alignment horizontal="right" vertical="center" wrapText="1" indent="1"/>
    </xf>
    <xf numFmtId="0" fontId="0" fillId="4" borderId="79" xfId="0" applyFill="1" applyBorder="1" applyAlignment="1">
      <alignment horizontal="right" vertical="center" indent="1"/>
    </xf>
    <xf numFmtId="0" fontId="0" fillId="5" borderId="80" xfId="0" applyFill="1" applyBorder="1" applyAlignment="1">
      <alignment horizontal="right" vertical="center" indent="1"/>
    </xf>
    <xf numFmtId="0" fontId="0" fillId="4" borderId="80" xfId="0" applyFill="1" applyBorder="1" applyAlignment="1">
      <alignment horizontal="right" vertical="center" indent="1"/>
    </xf>
    <xf numFmtId="0" fontId="0" fillId="4" borderId="81" xfId="0" applyFill="1" applyBorder="1" applyAlignment="1">
      <alignment horizontal="right" vertical="center" indent="1"/>
    </xf>
    <xf numFmtId="0" fontId="0" fillId="5" borderId="82" xfId="0" applyFill="1" applyBorder="1" applyAlignment="1">
      <alignment horizontal="right" vertical="center" indent="1"/>
    </xf>
    <xf numFmtId="0" fontId="17" fillId="0" borderId="23" xfId="160" applyFont="1" applyBorder="1"/>
    <xf numFmtId="0" fontId="83" fillId="0" borderId="26" xfId="39" applyFont="1" applyFill="1" applyBorder="1">
      <alignment horizontal="right" vertical="center" wrapText="1" indent="1" readingOrder="2"/>
    </xf>
    <xf numFmtId="164" fontId="17" fillId="0" borderId="26" xfId="1" applyNumberFormat="1" applyFont="1" applyFill="1" applyBorder="1" applyAlignment="1">
      <alignment horizontal="right" vertical="center" indent="1" readingOrder="1"/>
    </xf>
    <xf numFmtId="0" fontId="46" fillId="6" borderId="9" xfId="95" applyFont="1" applyFill="1" applyBorder="1" applyAlignment="1">
      <alignment horizontal="left" vertical="center" wrapText="1" indent="1"/>
    </xf>
    <xf numFmtId="0" fontId="46" fillId="0" borderId="9" xfId="95" applyFont="1" applyBorder="1" applyAlignment="1">
      <alignment horizontal="left" vertical="center" wrapText="1" indent="1"/>
    </xf>
    <xf numFmtId="0" fontId="83" fillId="0" borderId="9" xfId="39" applyFont="1" applyFill="1" applyBorder="1">
      <alignment horizontal="right" vertical="center" wrapText="1" indent="1" readingOrder="2"/>
    </xf>
    <xf numFmtId="0" fontId="46" fillId="5" borderId="9" xfId="95" applyFont="1" applyFill="1" applyBorder="1" applyAlignment="1">
      <alignment horizontal="left" vertical="center" wrapText="1" indent="1"/>
    </xf>
    <xf numFmtId="3" fontId="17" fillId="0" borderId="9" xfId="1" applyNumberFormat="1" applyFont="1" applyFill="1" applyBorder="1" applyAlignment="1">
      <alignment horizontal="right" vertical="center" indent="1" readingOrder="1"/>
    </xf>
    <xf numFmtId="0" fontId="34" fillId="5" borderId="9" xfId="0" applyFont="1" applyFill="1" applyBorder="1" applyAlignment="1">
      <alignment horizontal="left" vertical="center" indent="1"/>
    </xf>
    <xf numFmtId="0" fontId="34" fillId="0" borderId="9" xfId="0" applyFont="1" applyBorder="1" applyAlignment="1">
      <alignment horizontal="left" vertical="center" indent="1"/>
    </xf>
    <xf numFmtId="3" fontId="17" fillId="5" borderId="9" xfId="0" applyNumberFormat="1" applyFont="1" applyFill="1" applyBorder="1" applyAlignment="1">
      <alignment horizontal="right" vertical="center" indent="1"/>
    </xf>
    <xf numFmtId="3" fontId="17" fillId="0" borderId="9" xfId="0" applyNumberFormat="1" applyFont="1" applyBorder="1" applyAlignment="1">
      <alignment horizontal="right" vertical="center" indent="1"/>
    </xf>
    <xf numFmtId="3" fontId="17" fillId="5" borderId="17" xfId="0" applyNumberFormat="1" applyFont="1" applyFill="1" applyBorder="1" applyAlignment="1">
      <alignment horizontal="right" vertical="center" indent="1"/>
    </xf>
    <xf numFmtId="0" fontId="34" fillId="5" borderId="17" xfId="0" applyFont="1" applyFill="1" applyBorder="1" applyAlignment="1">
      <alignment horizontal="left" vertical="center" wrapText="1" indent="1"/>
    </xf>
    <xf numFmtId="167" fontId="17" fillId="0" borderId="13" xfId="1" applyNumberFormat="1" applyFont="1" applyFill="1" applyBorder="1" applyAlignment="1">
      <alignment horizontal="right" vertical="center" indent="1"/>
    </xf>
    <xf numFmtId="167" fontId="17" fillId="5" borderId="11" xfId="1" applyNumberFormat="1" applyFont="1" applyFill="1" applyBorder="1" applyAlignment="1">
      <alignment horizontal="right" vertical="center" indent="1"/>
    </xf>
    <xf numFmtId="167" fontId="17" fillId="0" borderId="11" xfId="1" applyNumberFormat="1" applyFont="1" applyFill="1" applyBorder="1" applyAlignment="1">
      <alignment horizontal="right" vertical="center" indent="1"/>
    </xf>
    <xf numFmtId="167" fontId="17" fillId="0" borderId="19" xfId="1" applyNumberFormat="1" applyFont="1" applyFill="1" applyBorder="1" applyAlignment="1">
      <alignment horizontal="right" vertical="center" indent="1"/>
    </xf>
    <xf numFmtId="167" fontId="17" fillId="5" borderId="45" xfId="1" applyNumberFormat="1" applyFont="1" applyFill="1" applyBorder="1" applyAlignment="1">
      <alignment horizontal="right" vertical="center" indent="1"/>
    </xf>
    <xf numFmtId="0" fontId="0" fillId="0" borderId="80" xfId="0" applyBorder="1" applyAlignment="1">
      <alignment horizontal="right" vertical="center" indent="1"/>
    </xf>
    <xf numFmtId="0" fontId="16" fillId="4" borderId="17" xfId="0" applyFont="1" applyFill="1" applyBorder="1" applyAlignment="1">
      <alignment horizontal="center" vertical="center" wrapText="1"/>
    </xf>
    <xf numFmtId="3" fontId="16" fillId="4" borderId="17" xfId="36" applyNumberFormat="1" applyFont="1" applyFill="1" applyBorder="1" applyAlignment="1">
      <alignment horizontal="right" vertical="center" indent="1"/>
    </xf>
    <xf numFmtId="0" fontId="35" fillId="4" borderId="17" xfId="0" applyFont="1" applyFill="1" applyBorder="1" applyAlignment="1">
      <alignment horizontal="center" vertical="center" wrapText="1"/>
    </xf>
    <xf numFmtId="0" fontId="16" fillId="5" borderId="47" xfId="16" applyFont="1" applyFill="1" applyBorder="1" applyAlignment="1">
      <alignment horizontal="center" wrapText="1"/>
    </xf>
    <xf numFmtId="0" fontId="35" fillId="5" borderId="40" xfId="16" applyFont="1" applyFill="1" applyBorder="1" applyAlignment="1">
      <alignment horizontal="center" vertical="top" wrapText="1"/>
    </xf>
    <xf numFmtId="0" fontId="46" fillId="5" borderId="14" xfId="95" applyFont="1" applyFill="1" applyBorder="1" applyAlignment="1">
      <alignment horizontal="left" vertical="center" wrapText="1" indent="1"/>
    </xf>
    <xf numFmtId="0" fontId="46" fillId="0" borderId="14" xfId="95" applyFont="1" applyBorder="1" applyAlignment="1">
      <alignment horizontal="left" vertical="center" wrapText="1" indent="1"/>
    </xf>
    <xf numFmtId="0" fontId="31" fillId="3" borderId="0" xfId="97" applyFont="1" applyFill="1"/>
    <xf numFmtId="0" fontId="16" fillId="6" borderId="32" xfId="0" applyFont="1" applyFill="1" applyBorder="1" applyAlignment="1">
      <alignment horizontal="left" vertical="center" wrapText="1" indent="1"/>
    </xf>
    <xf numFmtId="0" fontId="21" fillId="5" borderId="31" xfId="10" applyFill="1" applyBorder="1" applyAlignment="1">
      <alignment horizontal="right" vertical="top" wrapText="1" indent="1"/>
    </xf>
    <xf numFmtId="0" fontId="16" fillId="5" borderId="22" xfId="36" applyFont="1" applyFill="1" applyBorder="1" applyAlignment="1">
      <alignment horizontal="center" vertical="center" wrapText="1"/>
    </xf>
    <xf numFmtId="0" fontId="16" fillId="5" borderId="25" xfId="36" applyFont="1" applyFill="1" applyBorder="1" applyAlignment="1">
      <alignment horizontal="center" vertical="center" wrapText="1"/>
    </xf>
    <xf numFmtId="3" fontId="17" fillId="0" borderId="26" xfId="1" applyNumberFormat="1" applyFont="1" applyFill="1" applyBorder="1" applyAlignment="1">
      <alignment horizontal="right" vertical="center" indent="1" readingOrder="1"/>
    </xf>
    <xf numFmtId="3" fontId="17" fillId="5" borderId="17" xfId="1" applyNumberFormat="1" applyFont="1" applyFill="1" applyBorder="1" applyAlignment="1">
      <alignment horizontal="right" vertical="center" indent="1" readingOrder="1"/>
    </xf>
    <xf numFmtId="0" fontId="46" fillId="5" borderId="17" xfId="95" applyFont="1" applyFill="1" applyBorder="1" applyAlignment="1">
      <alignment horizontal="left" vertical="center" wrapText="1" indent="1"/>
    </xf>
    <xf numFmtId="0" fontId="16" fillId="5" borderId="23" xfId="39" applyFont="1" applyFill="1" applyBorder="1">
      <alignment horizontal="right" vertical="center" wrapText="1" indent="1" readingOrder="2"/>
    </xf>
    <xf numFmtId="0" fontId="35" fillId="5" borderId="23" xfId="44" applyFont="1" applyFill="1" applyBorder="1" applyAlignment="1">
      <alignment horizontal="left" vertical="center" indent="1" readingOrder="1"/>
    </xf>
    <xf numFmtId="49" fontId="21" fillId="0" borderId="0" xfId="6" applyNumberFormat="1" applyFont="1" applyAlignment="1">
      <alignment horizontal="right" vertical="center"/>
    </xf>
    <xf numFmtId="0" fontId="35" fillId="5" borderId="22" xfId="44" applyFont="1" applyFill="1" applyBorder="1" applyAlignment="1">
      <alignment horizontal="center" vertical="center" readingOrder="1"/>
    </xf>
    <xf numFmtId="167" fontId="16" fillId="5" borderId="23" xfId="1" applyNumberFormat="1" applyFont="1" applyFill="1" applyBorder="1" applyAlignment="1">
      <alignment horizontal="right" vertical="center" indent="1" readingOrder="1"/>
    </xf>
    <xf numFmtId="167" fontId="16" fillId="0" borderId="13" xfId="1" applyNumberFormat="1" applyFont="1" applyFill="1" applyBorder="1" applyAlignment="1">
      <alignment horizontal="right" vertical="center" indent="1" readingOrder="1"/>
    </xf>
    <xf numFmtId="167" fontId="16" fillId="5" borderId="11" xfId="1" applyNumberFormat="1" applyFont="1" applyFill="1" applyBorder="1" applyAlignment="1">
      <alignment horizontal="right" vertical="center" indent="1" readingOrder="1"/>
    </xf>
    <xf numFmtId="167" fontId="16" fillId="5" borderId="19" xfId="1" applyNumberFormat="1" applyFont="1" applyFill="1" applyBorder="1" applyAlignment="1">
      <alignment horizontal="right" vertical="center" indent="1" readingOrder="1"/>
    </xf>
    <xf numFmtId="0" fontId="27" fillId="5" borderId="22" xfId="0" applyFont="1" applyFill="1" applyBorder="1" applyAlignment="1">
      <alignment horizontal="center" vertical="center" wrapText="1"/>
    </xf>
    <xf numFmtId="3" fontId="17" fillId="0" borderId="26" xfId="1" applyNumberFormat="1" applyFont="1" applyFill="1" applyBorder="1" applyAlignment="1">
      <alignment horizontal="right" vertical="center" indent="1"/>
    </xf>
    <xf numFmtId="3" fontId="17" fillId="0" borderId="14" xfId="1" applyNumberFormat="1" applyFont="1" applyFill="1" applyBorder="1" applyAlignment="1">
      <alignment horizontal="right" vertical="center" indent="1"/>
    </xf>
    <xf numFmtId="0" fontId="17" fillId="0" borderId="0" xfId="160" applyFont="1" applyAlignment="1">
      <alignment wrapText="1"/>
    </xf>
    <xf numFmtId="0" fontId="21" fillId="0" borderId="23" xfId="6" applyFont="1" applyBorder="1" applyAlignment="1">
      <alignment horizontal="right" vertical="center"/>
    </xf>
    <xf numFmtId="0" fontId="6" fillId="0" borderId="23" xfId="160" applyBorder="1"/>
    <xf numFmtId="0" fontId="16" fillId="0" borderId="23" xfId="6" applyFont="1" applyBorder="1" applyAlignment="1">
      <alignment vertical="center"/>
    </xf>
    <xf numFmtId="0" fontId="16" fillId="5" borderId="28" xfId="161" applyFont="1" applyFill="1" applyBorder="1" applyAlignment="1">
      <alignment horizontal="center" vertical="top"/>
    </xf>
    <xf numFmtId="0" fontId="21" fillId="5" borderId="27" xfId="39" applyFill="1" applyBorder="1" applyAlignment="1">
      <alignment horizontal="center" vertical="center" wrapText="1" readingOrder="2"/>
    </xf>
    <xf numFmtId="0" fontId="21" fillId="5" borderId="27" xfId="161" applyFont="1" applyFill="1" applyBorder="1" applyAlignment="1">
      <alignment horizontal="center" vertical="center" readingOrder="2"/>
    </xf>
    <xf numFmtId="0" fontId="17" fillId="0" borderId="14" xfId="160" applyFont="1" applyBorder="1"/>
    <xf numFmtId="0" fontId="16" fillId="5" borderId="9" xfId="160" applyFont="1" applyFill="1" applyBorder="1" applyAlignment="1">
      <alignment vertical="center" wrapText="1"/>
    </xf>
    <xf numFmtId="0" fontId="42" fillId="5" borderId="9" xfId="39" applyFont="1" applyFill="1" applyBorder="1">
      <alignment horizontal="right" vertical="center" wrapText="1" indent="1" readingOrder="2"/>
    </xf>
    <xf numFmtId="0" fontId="42" fillId="0" borderId="9" xfId="39" applyFont="1" applyFill="1" applyBorder="1">
      <alignment horizontal="right" vertical="center" wrapText="1" indent="1" readingOrder="2"/>
    </xf>
    <xf numFmtId="0" fontId="92" fillId="0" borderId="9" xfId="39" applyFont="1" applyFill="1" applyBorder="1">
      <alignment horizontal="right" vertical="center" wrapText="1" indent="1" readingOrder="2"/>
    </xf>
    <xf numFmtId="0" fontId="42" fillId="5" borderId="9" xfId="158" applyFont="1" applyFill="1" applyBorder="1" applyAlignment="1">
      <alignment horizontal="right" indent="1"/>
    </xf>
    <xf numFmtId="0" fontId="42" fillId="0" borderId="9" xfId="158" applyFont="1" applyBorder="1" applyAlignment="1">
      <alignment horizontal="right" indent="1"/>
    </xf>
    <xf numFmtId="0" fontId="42" fillId="5" borderId="17" xfId="158" applyFont="1" applyFill="1" applyBorder="1" applyAlignment="1">
      <alignment horizontal="right" vertical="center" indent="1"/>
    </xf>
    <xf numFmtId="0" fontId="42" fillId="0" borderId="14" xfId="39" applyFont="1" applyFill="1" applyBorder="1">
      <alignment horizontal="right" vertical="center" wrapText="1" indent="1" readingOrder="2"/>
    </xf>
    <xf numFmtId="0" fontId="42" fillId="5" borderId="14" xfId="39" applyFont="1" applyFill="1" applyBorder="1">
      <alignment horizontal="right" vertical="center" wrapText="1" indent="1" readingOrder="2"/>
    </xf>
    <xf numFmtId="0" fontId="42" fillId="5" borderId="17" xfId="39" applyFont="1" applyFill="1" applyBorder="1">
      <alignment horizontal="right" vertical="center" wrapText="1" indent="1" readingOrder="2"/>
    </xf>
    <xf numFmtId="0" fontId="94" fillId="0" borderId="26" xfId="39" applyFont="1" applyFill="1" applyBorder="1" applyAlignment="1">
      <alignment horizontal="left" vertical="center" wrapText="1" indent="1" readingOrder="1"/>
    </xf>
    <xf numFmtId="0" fontId="94" fillId="0" borderId="9" xfId="39" applyFont="1" applyFill="1" applyBorder="1" applyAlignment="1">
      <alignment horizontal="left" vertical="center" wrapText="1" indent="1" readingOrder="1"/>
    </xf>
    <xf numFmtId="0" fontId="16" fillId="5" borderId="28" xfId="45" applyFont="1" applyFill="1" applyBorder="1" applyAlignment="1">
      <alignment horizontal="center" vertical="top" wrapText="1"/>
    </xf>
    <xf numFmtId="167" fontId="17" fillId="5" borderId="14" xfId="1" applyNumberFormat="1" applyFont="1" applyFill="1" applyBorder="1" applyAlignment="1">
      <alignment horizontal="right" vertical="center" indent="1" readingOrder="1"/>
    </xf>
    <xf numFmtId="167" fontId="16" fillId="5" borderId="14" xfId="1" applyNumberFormat="1" applyFont="1" applyFill="1" applyBorder="1" applyAlignment="1">
      <alignment horizontal="right" vertical="center" indent="1" readingOrder="1"/>
    </xf>
    <xf numFmtId="0" fontId="21" fillId="0" borderId="44" xfId="39" applyFill="1" applyBorder="1">
      <alignment horizontal="right" vertical="center" wrapText="1" indent="1" readingOrder="2"/>
    </xf>
    <xf numFmtId="167" fontId="17" fillId="0" borderId="29" xfId="1" applyNumberFormat="1" applyFont="1" applyFill="1" applyBorder="1" applyAlignment="1">
      <alignment horizontal="right" vertical="center" indent="1" readingOrder="1"/>
    </xf>
    <xf numFmtId="0" fontId="17" fillId="0" borderId="0" xfId="0" applyFont="1" applyAlignment="1">
      <alignment horizontal="left" vertical="center" wrapText="1" indent="1" readingOrder="1"/>
    </xf>
    <xf numFmtId="167" fontId="17" fillId="5" borderId="29" xfId="1" applyNumberFormat="1" applyFont="1" applyFill="1" applyBorder="1" applyAlignment="1">
      <alignment horizontal="right" vertical="center" indent="1" readingOrder="1"/>
    </xf>
    <xf numFmtId="0" fontId="17" fillId="5" borderId="0" xfId="0" applyFont="1" applyFill="1" applyAlignment="1">
      <alignment horizontal="left" vertical="center" wrapText="1" indent="1" readingOrder="1"/>
    </xf>
    <xf numFmtId="0" fontId="21" fillId="0" borderId="22" xfId="36" applyFont="1" applyFill="1" applyBorder="1" applyAlignment="1">
      <alignment horizontal="center" vertical="center"/>
    </xf>
    <xf numFmtId="167" fontId="16" fillId="0" borderId="22" xfId="1" applyNumberFormat="1" applyFont="1" applyFill="1" applyBorder="1" applyAlignment="1">
      <alignment horizontal="right" vertical="center" indent="1"/>
    </xf>
    <xf numFmtId="0" fontId="16" fillId="8" borderId="40" xfId="16" applyFont="1" applyFill="1" applyBorder="1">
      <alignment horizontal="center" vertical="center" wrapText="1"/>
    </xf>
    <xf numFmtId="0" fontId="16" fillId="5" borderId="28" xfId="16" applyFont="1" applyFill="1" applyBorder="1">
      <alignment horizontal="center" vertical="center" wrapText="1"/>
    </xf>
    <xf numFmtId="3" fontId="17" fillId="5" borderId="29" xfId="44" applyNumberFormat="1" applyFont="1" applyFill="1" applyBorder="1" applyAlignment="1">
      <alignment horizontal="right" vertical="center" indent="1" readingOrder="1"/>
    </xf>
    <xf numFmtId="3" fontId="16" fillId="5" borderId="29" xfId="44" applyNumberFormat="1" applyFont="1" applyFill="1" applyBorder="1" applyAlignment="1">
      <alignment horizontal="right" vertical="center" indent="1" readingOrder="1"/>
    </xf>
    <xf numFmtId="3" fontId="17" fillId="3" borderId="0" xfId="0" applyNumberFormat="1" applyFont="1" applyFill="1"/>
    <xf numFmtId="167" fontId="17" fillId="0" borderId="23" xfId="1" applyNumberFormat="1" applyFont="1" applyFill="1" applyBorder="1" applyAlignment="1">
      <alignment horizontal="right" vertical="center" indent="1" readingOrder="1"/>
    </xf>
    <xf numFmtId="0" fontId="17" fillId="0" borderId="56" xfId="0" applyFont="1" applyBorder="1" applyAlignment="1">
      <alignment horizontal="left" vertical="center" wrapText="1" indent="1" readingOrder="1"/>
    </xf>
    <xf numFmtId="0" fontId="0" fillId="4" borderId="56" xfId="0" applyFill="1" applyBorder="1" applyAlignment="1">
      <alignment horizontal="right" vertical="center" indent="1"/>
    </xf>
    <xf numFmtId="0" fontId="0" fillId="5" borderId="56" xfId="0" applyFill="1" applyBorder="1" applyAlignment="1">
      <alignment horizontal="right" vertical="center" indent="1"/>
    </xf>
    <xf numFmtId="0" fontId="0" fillId="4" borderId="58" xfId="0" applyFill="1" applyBorder="1" applyAlignment="1">
      <alignment horizontal="right" vertical="center" indent="1"/>
    </xf>
    <xf numFmtId="0" fontId="17" fillId="0" borderId="33" xfId="97" applyBorder="1" applyAlignment="1">
      <alignment horizontal="center"/>
    </xf>
    <xf numFmtId="0" fontId="17" fillId="0" borderId="13" xfId="44" applyFont="1" applyBorder="1" applyAlignment="1">
      <alignment horizontal="right" vertical="center" indent="1" readingOrder="1"/>
    </xf>
    <xf numFmtId="0" fontId="17" fillId="5" borderId="11" xfId="44" applyFont="1" applyFill="1" applyBorder="1" applyAlignment="1">
      <alignment horizontal="right" vertical="center" indent="1" readingOrder="1"/>
    </xf>
    <xf numFmtId="0" fontId="17" fillId="0" borderId="11" xfId="44" applyFont="1" applyBorder="1">
      <alignment horizontal="right" vertical="center" indent="1"/>
    </xf>
    <xf numFmtId="0" fontId="17" fillId="5" borderId="19" xfId="44" applyFont="1" applyFill="1" applyBorder="1" applyAlignment="1">
      <alignment horizontal="right" vertical="center" indent="1" readingOrder="1"/>
    </xf>
    <xf numFmtId="0" fontId="17" fillId="0" borderId="45" xfId="44" applyFont="1" applyBorder="1" applyAlignment="1">
      <alignment horizontal="right" vertical="center" indent="1" readingOrder="1"/>
    </xf>
    <xf numFmtId="0" fontId="16" fillId="5" borderId="47" xfId="16" applyFont="1" applyFill="1" applyBorder="1">
      <alignment horizontal="center" vertical="center" wrapText="1"/>
    </xf>
    <xf numFmtId="0" fontId="17" fillId="0" borderId="48" xfId="0" applyFont="1" applyBorder="1" applyAlignment="1">
      <alignment horizontal="right" readingOrder="2"/>
    </xf>
    <xf numFmtId="0" fontId="17" fillId="0" borderId="0" xfId="0" applyFont="1" applyAlignment="1">
      <alignment horizontal="right" readingOrder="2"/>
    </xf>
    <xf numFmtId="0" fontId="21" fillId="5" borderId="17" xfId="39" applyFill="1" applyBorder="1" applyAlignment="1">
      <alignment horizontal="center" vertical="center" wrapText="1" readingOrder="2"/>
    </xf>
    <xf numFmtId="0" fontId="17" fillId="5" borderId="17" xfId="1" applyNumberFormat="1" applyFont="1" applyFill="1" applyBorder="1" applyAlignment="1">
      <alignment horizontal="right" vertical="center" indent="1" readingOrder="1"/>
    </xf>
    <xf numFmtId="0" fontId="16" fillId="5" borderId="17" xfId="1" applyNumberFormat="1" applyFont="1" applyFill="1" applyBorder="1" applyAlignment="1">
      <alignment horizontal="right" vertical="center" indent="1" readingOrder="1"/>
    </xf>
    <xf numFmtId="0" fontId="16" fillId="5" borderId="17" xfId="39" applyFont="1" applyFill="1" applyBorder="1" applyAlignment="1">
      <alignment horizontal="center" vertical="center" wrapText="1" readingOrder="1"/>
    </xf>
    <xf numFmtId="0" fontId="17" fillId="3" borderId="48" xfId="97" applyFill="1" applyBorder="1" applyAlignment="1">
      <alignment horizontal="right" readingOrder="2"/>
    </xf>
    <xf numFmtId="0" fontId="16" fillId="8" borderId="61" xfId="16" applyFont="1" applyFill="1" applyBorder="1">
      <alignment horizontal="center" vertical="center" wrapText="1"/>
    </xf>
    <xf numFmtId="3" fontId="17" fillId="4" borderId="69" xfId="1" applyNumberFormat="1" applyFont="1" applyFill="1" applyBorder="1" applyAlignment="1">
      <alignment horizontal="right" vertical="center" indent="1" readingOrder="1"/>
    </xf>
    <xf numFmtId="3" fontId="46" fillId="5" borderId="9" xfId="94" applyNumberFormat="1" applyFont="1" applyFill="1" applyBorder="1" applyAlignment="1">
      <alignment horizontal="right" vertical="center" readingOrder="1"/>
    </xf>
    <xf numFmtId="3" fontId="32" fillId="5" borderId="9" xfId="94" applyNumberFormat="1" applyFont="1" applyFill="1" applyBorder="1" applyAlignment="1">
      <alignment horizontal="right" vertical="center"/>
    </xf>
    <xf numFmtId="3" fontId="0" fillId="0" borderId="0" xfId="0" applyNumberFormat="1"/>
    <xf numFmtId="3" fontId="69" fillId="0" borderId="0" xfId="97" applyNumberFormat="1" applyFont="1"/>
    <xf numFmtId="3" fontId="0" fillId="5" borderId="0" xfId="0" applyNumberFormat="1" applyFill="1"/>
    <xf numFmtId="3" fontId="16" fillId="5" borderId="22" xfId="58" applyNumberFormat="1" applyFont="1" applyFill="1" applyBorder="1" applyAlignment="1">
      <alignment horizontal="right" vertical="center" indent="1"/>
    </xf>
    <xf numFmtId="0" fontId="21" fillId="4" borderId="8" xfId="37" applyFont="1" applyFill="1" applyBorder="1">
      <alignment horizontal="center" vertical="center"/>
    </xf>
    <xf numFmtId="0" fontId="16" fillId="4" borderId="8" xfId="37" applyFont="1" applyFill="1" applyBorder="1">
      <alignment horizontal="center" vertical="center"/>
    </xf>
    <xf numFmtId="0" fontId="16" fillId="5" borderId="26" xfId="39" applyFont="1" applyFill="1" applyBorder="1">
      <alignment horizontal="right" vertical="center" wrapText="1" indent="1" readingOrder="2"/>
    </xf>
    <xf numFmtId="0" fontId="17" fillId="5" borderId="26" xfId="44" applyFont="1" applyFill="1" applyBorder="1" applyAlignment="1">
      <alignment horizontal="right" vertical="center" indent="1" readingOrder="1"/>
    </xf>
    <xf numFmtId="0" fontId="35" fillId="5" borderId="26" xfId="44" applyFont="1" applyFill="1" applyBorder="1" applyAlignment="1">
      <alignment horizontal="left" vertical="center" indent="1" readingOrder="1"/>
    </xf>
    <xf numFmtId="0" fontId="16" fillId="5" borderId="22" xfId="39" applyFont="1" applyFill="1" applyBorder="1" applyAlignment="1">
      <alignment horizontal="center" vertical="center" wrapText="1" readingOrder="2"/>
    </xf>
    <xf numFmtId="0" fontId="16" fillId="5" borderId="22" xfId="44" applyFont="1" applyFill="1" applyBorder="1" applyAlignment="1">
      <alignment horizontal="right" vertical="center" indent="1" readingOrder="1"/>
    </xf>
    <xf numFmtId="0" fontId="31" fillId="0" borderId="0" xfId="0" applyFont="1" applyAlignment="1">
      <alignment vertical="center" wrapText="1"/>
    </xf>
    <xf numFmtId="0" fontId="31" fillId="0" borderId="48" xfId="0" applyFont="1" applyBorder="1" applyAlignment="1">
      <alignment readingOrder="1"/>
    </xf>
    <xf numFmtId="0" fontId="46" fillId="5" borderId="94" xfId="0" applyFont="1" applyFill="1" applyBorder="1" applyAlignment="1">
      <alignment horizontal="left" vertical="center" wrapText="1" indent="1" readingOrder="1"/>
    </xf>
    <xf numFmtId="0" fontId="17" fillId="0" borderId="0" xfId="0" applyFont="1" applyAlignment="1">
      <alignment vertical="center" wrapText="1" readingOrder="2"/>
    </xf>
    <xf numFmtId="164" fontId="34" fillId="0" borderId="0" xfId="0" applyNumberFormat="1" applyFont="1"/>
    <xf numFmtId="3" fontId="17" fillId="0" borderId="26" xfId="159" applyNumberFormat="1" applyFill="1" applyBorder="1" applyAlignment="1">
      <alignment horizontal="right" vertical="center" indent="1" readingOrder="1"/>
    </xf>
    <xf numFmtId="0" fontId="17" fillId="0" borderId="0" xfId="0" applyFont="1" applyAlignment="1">
      <alignment readingOrder="2"/>
    </xf>
    <xf numFmtId="0" fontId="0" fillId="0" borderId="0" xfId="0" applyAlignment="1">
      <alignment vertical="center" wrapText="1"/>
    </xf>
    <xf numFmtId="3" fontId="16" fillId="0" borderId="22" xfId="0" applyNumberFormat="1" applyFont="1" applyBorder="1" applyAlignment="1">
      <alignment horizontal="right" vertical="center" indent="1"/>
    </xf>
    <xf numFmtId="164" fontId="17" fillId="0" borderId="0" xfId="23" applyNumberFormat="1" applyAlignment="1">
      <alignment readingOrder="2"/>
    </xf>
    <xf numFmtId="0" fontId="46" fillId="0" borderId="13" xfId="45" applyFont="1" applyFill="1" applyBorder="1" applyAlignment="1">
      <alignment horizontal="left" vertical="center" wrapText="1" indent="1" readingOrder="1"/>
    </xf>
    <xf numFmtId="0" fontId="96" fillId="0" borderId="48" xfId="0" applyFont="1" applyBorder="1" applyAlignment="1">
      <alignment horizontal="right" vertical="center" wrapText="1" readingOrder="2"/>
    </xf>
    <xf numFmtId="0" fontId="23" fillId="0" borderId="0" xfId="0" applyFont="1" applyAlignment="1">
      <alignment horizontal="right" vertical="center"/>
    </xf>
    <xf numFmtId="0" fontId="27" fillId="5" borderId="15" xfId="39" applyFont="1" applyFill="1" applyBorder="1">
      <alignment horizontal="right" vertical="center" wrapText="1" indent="1" readingOrder="2"/>
    </xf>
    <xf numFmtId="164" fontId="17" fillId="6" borderId="11" xfId="193" applyNumberFormat="1" applyFont="1" applyFill="1" applyBorder="1" applyAlignment="1">
      <alignment vertical="center"/>
    </xf>
    <xf numFmtId="164" fontId="46" fillId="6" borderId="11" xfId="193" applyNumberFormat="1" applyFont="1" applyFill="1" applyBorder="1" applyAlignment="1">
      <alignment vertical="center"/>
    </xf>
    <xf numFmtId="164" fontId="46" fillId="0" borderId="21" xfId="193" applyNumberFormat="1" applyFont="1" applyFill="1" applyBorder="1" applyAlignment="1">
      <alignment vertical="center"/>
    </xf>
    <xf numFmtId="0" fontId="46" fillId="5" borderId="19" xfId="45" applyFont="1" applyFill="1" applyBorder="1" applyAlignment="1">
      <alignment horizontal="left" vertical="center" wrapText="1" indent="1" readingOrder="1"/>
    </xf>
    <xf numFmtId="164" fontId="17" fillId="6" borderId="16" xfId="193" applyNumberFormat="1" applyFont="1" applyFill="1" applyBorder="1" applyAlignment="1">
      <alignment vertical="center"/>
    </xf>
    <xf numFmtId="3" fontId="17" fillId="5" borderId="19" xfId="1" applyNumberFormat="1" applyFont="1" applyFill="1" applyBorder="1" applyAlignment="1">
      <alignment horizontal="right" vertical="center" indent="1"/>
    </xf>
    <xf numFmtId="164" fontId="46" fillId="6" borderId="16" xfId="193" applyNumberFormat="1" applyFont="1" applyFill="1" applyBorder="1" applyAlignment="1">
      <alignment vertical="center"/>
    </xf>
    <xf numFmtId="164" fontId="46" fillId="0" borderId="14" xfId="193" applyNumberFormat="1" applyFont="1" applyFill="1" applyBorder="1" applyAlignment="1">
      <alignment horizontal="right" vertical="center"/>
    </xf>
    <xf numFmtId="164" fontId="46" fillId="6" borderId="9" xfId="193" applyNumberFormat="1" applyFont="1" applyFill="1" applyBorder="1" applyAlignment="1">
      <alignment horizontal="right" vertical="center"/>
    </xf>
    <xf numFmtId="164" fontId="46" fillId="0" borderId="9" xfId="193" applyNumberFormat="1" applyFont="1" applyFill="1" applyBorder="1" applyAlignment="1">
      <alignment horizontal="right" vertical="center"/>
    </xf>
    <xf numFmtId="164" fontId="46" fillId="6" borderId="17" xfId="193" applyNumberFormat="1" applyFont="1" applyFill="1" applyBorder="1" applyAlignment="1">
      <alignment horizontal="right" vertical="center"/>
    </xf>
    <xf numFmtId="164" fontId="17" fillId="6" borderId="19" xfId="193" applyNumberFormat="1" applyFont="1" applyFill="1" applyBorder="1" applyAlignment="1">
      <alignment horizontal="center" vertical="center"/>
    </xf>
    <xf numFmtId="164" fontId="17" fillId="0" borderId="11" xfId="193" applyNumberFormat="1" applyFont="1" applyFill="1" applyBorder="1" applyAlignment="1">
      <alignment horizontal="center" vertical="center"/>
    </xf>
    <xf numFmtId="164" fontId="17" fillId="0" borderId="11" xfId="193" applyNumberFormat="1" applyFont="1" applyFill="1" applyBorder="1" applyAlignment="1">
      <alignment vertical="center"/>
    </xf>
    <xf numFmtId="164" fontId="17" fillId="6" borderId="11" xfId="193" applyNumberFormat="1" applyFont="1" applyFill="1" applyBorder="1" applyAlignment="1">
      <alignment horizontal="center" vertical="center"/>
    </xf>
    <xf numFmtId="0" fontId="0" fillId="6" borderId="29" xfId="0" applyFill="1" applyBorder="1" applyAlignment="1">
      <alignment horizontal="right" vertical="center" indent="1"/>
    </xf>
    <xf numFmtId="0" fontId="0" fillId="6" borderId="0" xfId="0" applyFill="1" applyAlignment="1">
      <alignment horizontal="right" vertical="center" indent="1"/>
    </xf>
    <xf numFmtId="0" fontId="17" fillId="0" borderId="45" xfId="45" applyFont="1" applyFill="1" applyBorder="1">
      <alignment horizontal="left" vertical="center" wrapText="1" indent="1"/>
    </xf>
    <xf numFmtId="3" fontId="17" fillId="0" borderId="9" xfId="44" applyNumberFormat="1" applyFont="1" applyBorder="1" applyAlignment="1">
      <alignment horizontal="right" vertical="center" indent="1" readingOrder="1"/>
    </xf>
    <xf numFmtId="3" fontId="16" fillId="0" borderId="9" xfId="44" applyNumberFormat="1" applyFont="1" applyBorder="1" applyAlignment="1">
      <alignment horizontal="right" vertical="center" indent="1" readingOrder="1"/>
    </xf>
    <xf numFmtId="0" fontId="21" fillId="5" borderId="18" xfId="39" applyFill="1" applyBorder="1" applyAlignment="1">
      <alignment horizontal="right" vertical="center" wrapText="1" indent="1"/>
    </xf>
    <xf numFmtId="3" fontId="17" fillId="5" borderId="11" xfId="44" quotePrefix="1" applyNumberFormat="1" applyFont="1" applyFill="1" applyBorder="1" applyAlignment="1">
      <alignment horizontal="right" vertical="center" indent="1" readingOrder="2"/>
    </xf>
    <xf numFmtId="3" fontId="16" fillId="5" borderId="11" xfId="44" quotePrefix="1" applyNumberFormat="1" applyFont="1" applyFill="1" applyBorder="1" applyAlignment="1">
      <alignment horizontal="right" vertical="center" indent="1" readingOrder="2"/>
    </xf>
    <xf numFmtId="0" fontId="16" fillId="0" borderId="88" xfId="160" applyFont="1" applyBorder="1" applyAlignment="1">
      <alignment vertical="center" wrapText="1"/>
    </xf>
    <xf numFmtId="3" fontId="46" fillId="0" borderId="88" xfId="94" applyNumberFormat="1" applyFont="1" applyFill="1" applyBorder="1" applyAlignment="1">
      <alignment horizontal="right" vertical="center" readingOrder="1"/>
    </xf>
    <xf numFmtId="3" fontId="32" fillId="0" borderId="88" xfId="94" applyNumberFormat="1" applyFont="1" applyFill="1" applyBorder="1" applyAlignment="1">
      <alignment horizontal="right" vertical="center"/>
    </xf>
    <xf numFmtId="0" fontId="16" fillId="0" borderId="9" xfId="160" applyFont="1" applyBorder="1" applyAlignment="1">
      <alignment vertical="center" wrapText="1"/>
    </xf>
    <xf numFmtId="3" fontId="46" fillId="0" borderId="9" xfId="94" applyNumberFormat="1" applyFont="1" applyFill="1" applyBorder="1" applyAlignment="1">
      <alignment horizontal="right" vertical="center" readingOrder="1"/>
    </xf>
    <xf numFmtId="3" fontId="32" fillId="0" borderId="9" xfId="94" applyNumberFormat="1" applyFont="1" applyFill="1" applyBorder="1" applyAlignment="1">
      <alignment horizontal="right" vertical="center"/>
    </xf>
    <xf numFmtId="0" fontId="16" fillId="0" borderId="90" xfId="160" applyFont="1" applyBorder="1" applyAlignment="1">
      <alignment vertical="center" wrapText="1"/>
    </xf>
    <xf numFmtId="3" fontId="46" fillId="0" borderId="90" xfId="94" applyNumberFormat="1" applyFont="1" applyFill="1" applyBorder="1" applyAlignment="1">
      <alignment horizontal="right" vertical="center" readingOrder="1"/>
    </xf>
    <xf numFmtId="3" fontId="32" fillId="0" borderId="90" xfId="94" applyNumberFormat="1" applyFont="1" applyFill="1" applyBorder="1" applyAlignment="1">
      <alignment horizontal="right" vertical="center"/>
    </xf>
    <xf numFmtId="0" fontId="16" fillId="0" borderId="14" xfId="160" applyFont="1" applyBorder="1" applyAlignment="1">
      <alignment vertical="center" wrapText="1"/>
    </xf>
    <xf numFmtId="3" fontId="46" fillId="0" borderId="14" xfId="94" applyNumberFormat="1" applyFont="1" applyFill="1" applyBorder="1" applyAlignment="1">
      <alignment horizontal="right" vertical="center" readingOrder="1"/>
    </xf>
    <xf numFmtId="3" fontId="32" fillId="0" borderId="14" xfId="94" applyNumberFormat="1" applyFont="1" applyFill="1" applyBorder="1" applyAlignment="1">
      <alignment horizontal="right" vertical="center"/>
    </xf>
    <xf numFmtId="0" fontId="46" fillId="0" borderId="14" xfId="160" applyFont="1" applyBorder="1" applyAlignment="1">
      <alignment vertical="center" wrapText="1"/>
    </xf>
    <xf numFmtId="0" fontId="46" fillId="0" borderId="9" xfId="160" applyFont="1" applyBorder="1" applyAlignment="1">
      <alignment vertical="center" wrapText="1"/>
    </xf>
    <xf numFmtId="0" fontId="16" fillId="0" borderId="17" xfId="160" applyFont="1" applyBorder="1" applyAlignment="1">
      <alignment vertical="center" wrapText="1"/>
    </xf>
    <xf numFmtId="3" fontId="46" fillId="0" borderId="17" xfId="94" applyNumberFormat="1" applyFont="1" applyFill="1" applyBorder="1" applyAlignment="1">
      <alignment horizontal="right" vertical="center" readingOrder="1"/>
    </xf>
    <xf numFmtId="3" fontId="32" fillId="0" borderId="17" xfId="94" applyNumberFormat="1" applyFont="1" applyFill="1" applyBorder="1" applyAlignment="1">
      <alignment horizontal="right" vertical="center"/>
    </xf>
    <xf numFmtId="0" fontId="46" fillId="0" borderId="17" xfId="160" applyFont="1" applyBorder="1" applyAlignment="1">
      <alignment vertical="center" wrapText="1"/>
    </xf>
    <xf numFmtId="0" fontId="16" fillId="5" borderId="14" xfId="160" applyFont="1" applyFill="1" applyBorder="1" applyAlignment="1">
      <alignment vertical="center" wrapText="1"/>
    </xf>
    <xf numFmtId="3" fontId="46" fillId="5" borderId="14" xfId="94" applyNumberFormat="1" applyFont="1" applyFill="1" applyBorder="1" applyAlignment="1">
      <alignment horizontal="right" vertical="center" readingOrder="1"/>
    </xf>
    <xf numFmtId="3" fontId="32" fillId="5" borderId="14" xfId="94" applyNumberFormat="1" applyFont="1" applyFill="1" applyBorder="1" applyAlignment="1">
      <alignment horizontal="right" vertical="center"/>
    </xf>
    <xf numFmtId="0" fontId="46" fillId="5" borderId="14" xfId="160" applyFont="1" applyFill="1" applyBorder="1" applyAlignment="1">
      <alignment vertical="center" wrapText="1"/>
    </xf>
    <xf numFmtId="0" fontId="46" fillId="5" borderId="9" xfId="160" applyFont="1" applyFill="1" applyBorder="1" applyAlignment="1">
      <alignment vertical="center" wrapText="1"/>
    </xf>
    <xf numFmtId="0" fontId="16" fillId="5" borderId="23" xfId="160" applyFont="1" applyFill="1" applyBorder="1" applyAlignment="1">
      <alignment vertical="center" wrapText="1"/>
    </xf>
    <xf numFmtId="3" fontId="46" fillId="5" borderId="23" xfId="94" applyNumberFormat="1" applyFont="1" applyFill="1" applyBorder="1" applyAlignment="1">
      <alignment horizontal="right" vertical="center" readingOrder="1"/>
    </xf>
    <xf numFmtId="3" fontId="32" fillId="5" borderId="23" xfId="94" applyNumberFormat="1" applyFont="1" applyFill="1" applyBorder="1" applyAlignment="1">
      <alignment horizontal="right" vertical="center"/>
    </xf>
    <xf numFmtId="0" fontId="46" fillId="5" borderId="23" xfId="160" applyFont="1" applyFill="1" applyBorder="1" applyAlignment="1">
      <alignment vertical="center" wrapText="1"/>
    </xf>
    <xf numFmtId="0" fontId="16" fillId="5" borderId="17" xfId="160" applyFont="1" applyFill="1" applyBorder="1" applyAlignment="1">
      <alignment vertical="center" wrapText="1"/>
    </xf>
    <xf numFmtId="3" fontId="46" fillId="5" borderId="17" xfId="94" applyNumberFormat="1" applyFont="1" applyFill="1" applyBorder="1" applyAlignment="1">
      <alignment horizontal="right" vertical="center" readingOrder="1"/>
    </xf>
    <xf numFmtId="3" fontId="32" fillId="5" borderId="17" xfId="94" applyNumberFormat="1" applyFont="1" applyFill="1" applyBorder="1" applyAlignment="1">
      <alignment horizontal="right" vertical="center"/>
    </xf>
    <xf numFmtId="0" fontId="46" fillId="5" borderId="17" xfId="160" applyFont="1" applyFill="1" applyBorder="1" applyAlignment="1">
      <alignment vertical="center" wrapText="1"/>
    </xf>
    <xf numFmtId="1" fontId="17" fillId="6" borderId="11" xfId="1" applyNumberFormat="1" applyFont="1" applyFill="1" applyBorder="1" applyAlignment="1">
      <alignment horizontal="center" vertical="center" readingOrder="1"/>
    </xf>
    <xf numFmtId="1" fontId="17" fillId="4" borderId="13" xfId="1" applyNumberFormat="1" applyFont="1" applyFill="1" applyBorder="1" applyAlignment="1">
      <alignment horizontal="center" vertical="center" readingOrder="1"/>
    </xf>
    <xf numFmtId="3" fontId="17" fillId="0" borderId="23" xfId="0" applyNumberFormat="1" applyFont="1" applyBorder="1" applyAlignment="1">
      <alignment horizontal="right" vertical="center" indent="1"/>
    </xf>
    <xf numFmtId="0" fontId="42" fillId="5" borderId="11" xfId="39" applyFont="1" applyFill="1" applyBorder="1">
      <alignment horizontal="right" vertical="center" wrapText="1" indent="1" readingOrder="2"/>
    </xf>
    <xf numFmtId="0" fontId="17" fillId="5" borderId="10" xfId="0" applyFont="1" applyFill="1" applyBorder="1" applyAlignment="1">
      <alignment horizontal="left" vertical="center" indent="1"/>
    </xf>
    <xf numFmtId="0" fontId="21" fillId="0" borderId="33" xfId="36" applyFont="1" applyFill="1" applyBorder="1" applyAlignment="1">
      <alignment horizontal="center" vertical="center"/>
    </xf>
    <xf numFmtId="0" fontId="44" fillId="0" borderId="22" xfId="1" applyNumberFormat="1" applyFont="1" applyFill="1" applyBorder="1" applyAlignment="1">
      <alignment horizontal="right" vertical="center" indent="1"/>
    </xf>
    <xf numFmtId="0" fontId="25" fillId="0" borderId="0" xfId="0" applyFont="1" applyFill="1" applyAlignment="1">
      <alignment vertical="center"/>
    </xf>
    <xf numFmtId="167" fontId="17" fillId="5" borderId="23" xfId="58" applyNumberFormat="1" applyFont="1" applyFill="1" applyBorder="1" applyAlignment="1">
      <alignment horizontal="right" vertical="center" indent="1"/>
    </xf>
    <xf numFmtId="0" fontId="21" fillId="0" borderId="27" xfId="39" applyFill="1" applyBorder="1" applyAlignment="1">
      <alignment horizontal="center" vertical="center" readingOrder="2"/>
    </xf>
    <xf numFmtId="0" fontId="17" fillId="0" borderId="27" xfId="24" applyFont="1" applyBorder="1" applyAlignment="1">
      <alignment horizontal="right" vertical="center" indent="1" readingOrder="1"/>
    </xf>
    <xf numFmtId="0" fontId="16" fillId="0" borderId="27" xfId="24" applyFont="1" applyBorder="1" applyAlignment="1">
      <alignment horizontal="right" vertical="center" indent="1" readingOrder="1"/>
    </xf>
    <xf numFmtId="0" fontId="44" fillId="0" borderId="27" xfId="39" applyFont="1" applyFill="1" applyBorder="1" applyAlignment="1">
      <alignment horizontal="center" vertical="center" readingOrder="1"/>
    </xf>
    <xf numFmtId="0" fontId="21" fillId="5" borderId="29" xfId="39" applyFill="1" applyBorder="1" applyAlignment="1">
      <alignment horizontal="center" vertical="center" readingOrder="2"/>
    </xf>
    <xf numFmtId="0" fontId="17" fillId="5" borderId="29" xfId="24" applyFont="1" applyFill="1" applyBorder="1" applyAlignment="1">
      <alignment horizontal="right" vertical="center" indent="1" readingOrder="1"/>
    </xf>
    <xf numFmtId="0" fontId="16" fillId="5" borderId="29" xfId="24" applyFont="1" applyFill="1" applyBorder="1" applyAlignment="1">
      <alignment horizontal="right" vertical="center" indent="1" readingOrder="1"/>
    </xf>
    <xf numFmtId="0" fontId="44" fillId="5" borderId="29" xfId="39" applyFont="1" applyFill="1" applyBorder="1" applyAlignment="1">
      <alignment horizontal="center" vertical="center" readingOrder="1"/>
    </xf>
    <xf numFmtId="0" fontId="21" fillId="0" borderId="29" xfId="16" applyFont="1" applyFill="1" applyBorder="1" applyAlignment="1">
      <alignment horizontal="center" vertical="center" wrapText="1" readingOrder="2"/>
    </xf>
    <xf numFmtId="0" fontId="17" fillId="0" borderId="29" xfId="24" applyFont="1" applyBorder="1" applyAlignment="1">
      <alignment horizontal="right" vertical="center" indent="1" readingOrder="1"/>
    </xf>
    <xf numFmtId="0" fontId="16" fillId="0" borderId="29" xfId="24" applyFont="1" applyBorder="1" applyAlignment="1">
      <alignment horizontal="right" vertical="center" indent="1" readingOrder="1"/>
    </xf>
    <xf numFmtId="0" fontId="16" fillId="0" borderId="29" xfId="39" applyFont="1" applyFill="1" applyBorder="1" applyAlignment="1">
      <alignment horizontal="center" vertical="center" readingOrder="1"/>
    </xf>
    <xf numFmtId="0" fontId="21" fillId="0" borderId="28" xfId="16" applyFont="1" applyFill="1" applyBorder="1" applyAlignment="1">
      <alignment horizontal="center" vertical="center" wrapText="1" readingOrder="2"/>
    </xf>
    <xf numFmtId="0" fontId="17" fillId="0" borderId="28" xfId="24" applyFont="1" applyBorder="1" applyAlignment="1">
      <alignment horizontal="right" vertical="center" indent="1" readingOrder="1"/>
    </xf>
    <xf numFmtId="0" fontId="16" fillId="0" borderId="28" xfId="24" applyFont="1" applyBorder="1" applyAlignment="1">
      <alignment horizontal="right" vertical="center" indent="1" readingOrder="1"/>
    </xf>
    <xf numFmtId="0" fontId="16" fillId="0" borderId="28" xfId="39" applyFont="1" applyFill="1" applyBorder="1" applyAlignment="1">
      <alignment horizontal="center" vertical="center" readingOrder="1"/>
    </xf>
    <xf numFmtId="1" fontId="63" fillId="0" borderId="27" xfId="24" applyNumberFormat="1" applyFont="1" applyBorder="1" applyAlignment="1">
      <alignment horizontal="right" vertical="center" indent="1" readingOrder="1"/>
    </xf>
    <xf numFmtId="1" fontId="64" fillId="0" borderId="27" xfId="24" applyNumberFormat="1" applyFont="1" applyBorder="1" applyAlignment="1">
      <alignment horizontal="right" vertical="center" indent="1" readingOrder="1"/>
    </xf>
    <xf numFmtId="0" fontId="16" fillId="0" borderId="27" xfId="39" applyFont="1" applyFill="1" applyBorder="1" applyAlignment="1">
      <alignment horizontal="center" vertical="center" readingOrder="1"/>
    </xf>
    <xf numFmtId="1" fontId="63" fillId="5" borderId="29" xfId="24" applyNumberFormat="1" applyFont="1" applyFill="1" applyBorder="1" applyAlignment="1">
      <alignment horizontal="right" vertical="center" indent="1" readingOrder="1"/>
    </xf>
    <xf numFmtId="1" fontId="64" fillId="5" borderId="29" xfId="24" applyNumberFormat="1" applyFont="1" applyFill="1" applyBorder="1" applyAlignment="1">
      <alignment horizontal="right" vertical="center" indent="1" readingOrder="1"/>
    </xf>
    <xf numFmtId="0" fontId="16" fillId="5" borderId="29" xfId="39" applyFont="1" applyFill="1" applyBorder="1" applyAlignment="1">
      <alignment horizontal="center" vertical="center" readingOrder="1"/>
    </xf>
    <xf numFmtId="1" fontId="63" fillId="0" borderId="29" xfId="24" applyNumberFormat="1" applyFont="1" applyBorder="1" applyAlignment="1">
      <alignment horizontal="right" vertical="center" indent="1" readingOrder="1"/>
    </xf>
    <xf numFmtId="1" fontId="64" fillId="0" borderId="29" xfId="24" applyNumberFormat="1" applyFont="1" applyBorder="1" applyAlignment="1">
      <alignment horizontal="right" vertical="center" indent="1" readingOrder="1"/>
    </xf>
    <xf numFmtId="1" fontId="63" fillId="0" borderId="28" xfId="24" applyNumberFormat="1" applyFont="1" applyBorder="1" applyAlignment="1">
      <alignment horizontal="right" vertical="center" indent="1" readingOrder="1"/>
    </xf>
    <xf numFmtId="1" fontId="64" fillId="0" borderId="28" xfId="24" applyNumberFormat="1" applyFont="1" applyBorder="1" applyAlignment="1">
      <alignment horizontal="right" vertical="center" indent="1" readingOrder="1"/>
    </xf>
    <xf numFmtId="0" fontId="16" fillId="0" borderId="17" xfId="39" applyFont="1" applyFill="1" applyBorder="1" applyAlignment="1">
      <alignment horizontal="center" vertical="center" readingOrder="1"/>
    </xf>
    <xf numFmtId="0" fontId="17" fillId="0" borderId="27" xfId="44" applyFont="1" applyBorder="1" applyAlignment="1">
      <alignment horizontal="right" vertical="center" indent="1" readingOrder="1"/>
    </xf>
    <xf numFmtId="0" fontId="17" fillId="0" borderId="96" xfId="95" applyBorder="1" applyAlignment="1">
      <alignment horizontal="left" vertical="center" indent="1"/>
    </xf>
    <xf numFmtId="0" fontId="21" fillId="5" borderId="14" xfId="39" applyFill="1" applyBorder="1">
      <alignment horizontal="right" vertical="center" wrapText="1" indent="1" readingOrder="2"/>
    </xf>
    <xf numFmtId="0" fontId="17" fillId="5" borderId="29" xfId="44" applyFont="1" applyFill="1" applyBorder="1" applyAlignment="1">
      <alignment horizontal="right" vertical="center" indent="1" readingOrder="1"/>
    </xf>
    <xf numFmtId="0" fontId="17" fillId="6" borderId="97" xfId="95" applyFill="1" applyBorder="1" applyAlignment="1">
      <alignment horizontal="left" vertical="center" indent="1"/>
    </xf>
    <xf numFmtId="0" fontId="21" fillId="0" borderId="9" xfId="39" applyFill="1" applyBorder="1">
      <alignment horizontal="right" vertical="center" wrapText="1" indent="1" readingOrder="2"/>
    </xf>
    <xf numFmtId="0" fontId="17" fillId="0" borderId="29" xfId="44" applyFont="1" applyBorder="1">
      <alignment horizontal="right" vertical="center" indent="1"/>
    </xf>
    <xf numFmtId="0" fontId="17" fillId="0" borderId="97" xfId="95" applyBorder="1" applyAlignment="1">
      <alignment horizontal="left" vertical="center" indent="1"/>
    </xf>
    <xf numFmtId="0" fontId="21" fillId="5" borderId="9" xfId="39" applyFill="1" applyBorder="1">
      <alignment horizontal="right" vertical="center" wrapText="1" indent="1" readingOrder="2"/>
    </xf>
    <xf numFmtId="0" fontId="0" fillId="6" borderId="97" xfId="95" applyFont="1" applyFill="1" applyBorder="1" applyAlignment="1">
      <alignment horizontal="left" vertical="center" indent="1"/>
    </xf>
    <xf numFmtId="0" fontId="21" fillId="0" borderId="17" xfId="39" applyFill="1" applyBorder="1">
      <alignment horizontal="right" vertical="center" wrapText="1" indent="1" readingOrder="2"/>
    </xf>
    <xf numFmtId="0" fontId="21" fillId="5" borderId="23" xfId="39" applyFill="1" applyBorder="1">
      <alignment horizontal="right" vertical="center" wrapText="1" indent="1" readingOrder="2"/>
    </xf>
    <xf numFmtId="0" fontId="17" fillId="6" borderId="29" xfId="95" applyFill="1" applyBorder="1" applyAlignment="1">
      <alignment horizontal="left" vertical="center" indent="1"/>
    </xf>
    <xf numFmtId="0" fontId="17" fillId="0" borderId="28" xfId="44" applyFont="1" applyBorder="1" applyAlignment="1">
      <alignment horizontal="right" vertical="center" indent="1" readingOrder="1"/>
    </xf>
    <xf numFmtId="0" fontId="0" fillId="0" borderId="28" xfId="95" applyFont="1" applyBorder="1" applyAlignment="1">
      <alignment horizontal="left" vertical="center" indent="1"/>
    </xf>
    <xf numFmtId="0" fontId="46" fillId="0" borderId="9" xfId="95" applyFont="1" applyFill="1" applyBorder="1" applyAlignment="1">
      <alignment horizontal="left" vertical="center" wrapText="1" indent="1"/>
    </xf>
    <xf numFmtId="0" fontId="26" fillId="0" borderId="0" xfId="0" applyFont="1" applyFill="1"/>
    <xf numFmtId="3" fontId="17" fillId="5" borderId="23" xfId="0" applyNumberFormat="1" applyFont="1" applyFill="1" applyBorder="1" applyAlignment="1">
      <alignment horizontal="right" vertical="center" indent="1"/>
    </xf>
    <xf numFmtId="0" fontId="101" fillId="0" borderId="0" xfId="0" applyFont="1" applyFill="1" applyAlignment="1">
      <alignment horizontal="left" vertical="center" wrapText="1" indent="2"/>
    </xf>
    <xf numFmtId="0" fontId="31" fillId="5" borderId="29" xfId="16" applyFont="1" applyFill="1" applyBorder="1" applyAlignment="1">
      <alignment horizontal="center" vertical="top" wrapText="1"/>
    </xf>
    <xf numFmtId="167" fontId="17" fillId="0" borderId="21" xfId="1" applyNumberFormat="1" applyFont="1" applyFill="1" applyBorder="1" applyAlignment="1">
      <alignment horizontal="right" vertical="center" indent="1"/>
    </xf>
    <xf numFmtId="167" fontId="17" fillId="0" borderId="26" xfId="1" applyNumberFormat="1" applyFont="1" applyFill="1" applyBorder="1" applyAlignment="1">
      <alignment horizontal="right" vertical="center" indent="1"/>
    </xf>
    <xf numFmtId="0" fontId="21" fillId="0" borderId="26" xfId="39" applyFill="1" applyBorder="1" applyAlignment="1">
      <alignment horizontal="center" vertical="center" wrapText="1" readingOrder="2"/>
    </xf>
    <xf numFmtId="0" fontId="17" fillId="0" borderId="26" xfId="1" applyNumberFormat="1" applyFont="1" applyFill="1" applyBorder="1" applyAlignment="1">
      <alignment horizontal="right" vertical="center" indent="1" readingOrder="1"/>
    </xf>
    <xf numFmtId="0" fontId="16" fillId="0" borderId="26" xfId="1" applyNumberFormat="1" applyFont="1" applyFill="1" applyBorder="1" applyAlignment="1">
      <alignment horizontal="right" vertical="center" indent="1" readingOrder="1"/>
    </xf>
    <xf numFmtId="0" fontId="16" fillId="0" borderId="21" xfId="39" applyFont="1" applyFill="1" applyBorder="1" applyAlignment="1">
      <alignment horizontal="center" vertical="center" wrapText="1" readingOrder="1"/>
    </xf>
    <xf numFmtId="0" fontId="21" fillId="0" borderId="17" xfId="39" applyFill="1" applyBorder="1" applyAlignment="1">
      <alignment horizontal="center" vertical="center" wrapText="1" readingOrder="2"/>
    </xf>
    <xf numFmtId="0" fontId="17" fillId="0" borderId="17" xfId="1" applyNumberFormat="1" applyFont="1" applyFill="1" applyBorder="1" applyAlignment="1">
      <alignment horizontal="right" vertical="center" indent="1" readingOrder="1"/>
    </xf>
    <xf numFmtId="0" fontId="16" fillId="0" borderId="17" xfId="1" applyNumberFormat="1" applyFont="1" applyFill="1" applyBorder="1" applyAlignment="1">
      <alignment horizontal="right" vertical="center" indent="1" readingOrder="1"/>
    </xf>
    <xf numFmtId="0" fontId="16" fillId="0" borderId="17" xfId="39" applyFont="1" applyFill="1" applyBorder="1" applyAlignment="1">
      <alignment horizontal="center" vertical="center" wrapText="1" readingOrder="1"/>
    </xf>
    <xf numFmtId="3" fontId="16" fillId="0" borderId="22" xfId="1" applyNumberFormat="1" applyFont="1" applyFill="1" applyBorder="1" applyAlignment="1">
      <alignment horizontal="right" vertical="center" indent="1"/>
    </xf>
    <xf numFmtId="0" fontId="31" fillId="0" borderId="0" xfId="0" applyFont="1" applyFill="1" applyAlignment="1">
      <alignment readingOrder="1"/>
    </xf>
    <xf numFmtId="0" fontId="0" fillId="0" borderId="0" xfId="0" applyBorder="1"/>
    <xf numFmtId="3" fontId="17" fillId="0" borderId="0" xfId="0" applyNumberFormat="1" applyFont="1" applyAlignment="1">
      <alignment horizontal="right" vertical="center" indent="1"/>
    </xf>
    <xf numFmtId="0" fontId="17" fillId="0" borderId="0" xfId="336" applyAlignment="1">
      <alignment wrapText="1"/>
    </xf>
    <xf numFmtId="0" fontId="17" fillId="0" borderId="0" xfId="336" applyAlignment="1">
      <alignment horizontal="center" wrapText="1"/>
    </xf>
    <xf numFmtId="0" fontId="47" fillId="0" borderId="0" xfId="336" applyFont="1" applyAlignment="1">
      <alignment wrapText="1"/>
    </xf>
    <xf numFmtId="0" fontId="47" fillId="0" borderId="0" xfId="336" applyFont="1" applyAlignment="1">
      <alignment horizontal="center" wrapText="1"/>
    </xf>
    <xf numFmtId="0" fontId="103" fillId="0" borderId="0" xfId="338" applyFont="1" applyAlignment="1">
      <alignment horizontal="right" vertical="center" readingOrder="2"/>
    </xf>
    <xf numFmtId="0" fontId="21" fillId="4" borderId="0" xfId="337" applyFont="1" applyFill="1" applyAlignment="1">
      <alignment horizontal="right" vertical="center" wrapText="1" readingOrder="2"/>
    </xf>
    <xf numFmtId="0" fontId="104" fillId="4" borderId="8" xfId="336" applyFont="1" applyFill="1" applyBorder="1" applyAlignment="1">
      <alignment horizontal="left" vertical="center" wrapText="1"/>
    </xf>
    <xf numFmtId="0" fontId="85" fillId="4" borderId="26" xfId="336" applyFont="1" applyFill="1" applyBorder="1" applyAlignment="1">
      <alignment horizontal="right" vertical="center" wrapText="1" indent="1" readingOrder="2"/>
    </xf>
    <xf numFmtId="0" fontId="93" fillId="4" borderId="26" xfId="336" applyFont="1" applyFill="1" applyBorder="1" applyAlignment="1">
      <alignment horizontal="right" vertical="center" indent="1" readingOrder="1"/>
    </xf>
    <xf numFmtId="0" fontId="85" fillId="5" borderId="9" xfId="336" applyFont="1" applyFill="1" applyBorder="1" applyAlignment="1">
      <alignment horizontal="right" vertical="center" wrapText="1" indent="1" readingOrder="2"/>
    </xf>
    <xf numFmtId="0" fontId="93" fillId="5" borderId="9" xfId="336" applyFont="1" applyFill="1" applyBorder="1" applyAlignment="1">
      <alignment horizontal="right" vertical="center" indent="1"/>
    </xf>
    <xf numFmtId="0" fontId="21" fillId="4" borderId="9" xfId="336" applyFont="1" applyFill="1" applyBorder="1" applyAlignment="1">
      <alignment horizontal="right" vertical="center" wrapText="1" indent="1"/>
    </xf>
    <xf numFmtId="0" fontId="42" fillId="4" borderId="9" xfId="336" applyFont="1" applyFill="1" applyBorder="1" applyAlignment="1">
      <alignment horizontal="right" vertical="center" indent="1"/>
    </xf>
    <xf numFmtId="0" fontId="17" fillId="5" borderId="0" xfId="336" applyFill="1" applyAlignment="1">
      <alignment horizontal="center" wrapText="1"/>
    </xf>
    <xf numFmtId="0" fontId="17" fillId="5" borderId="0" xfId="336" applyFill="1" applyAlignment="1">
      <alignment wrapText="1"/>
    </xf>
    <xf numFmtId="0" fontId="85" fillId="5" borderId="17" xfId="336" applyFont="1" applyFill="1" applyBorder="1" applyAlignment="1">
      <alignment horizontal="right" vertical="center" wrapText="1" indent="1" readingOrder="2"/>
    </xf>
    <xf numFmtId="0" fontId="93" fillId="5" borderId="17" xfId="336" applyFont="1" applyFill="1" applyBorder="1" applyAlignment="1">
      <alignment horizontal="right" vertical="center" indent="1"/>
    </xf>
    <xf numFmtId="0" fontId="21" fillId="4" borderId="24" xfId="336" applyFont="1" applyFill="1" applyBorder="1" applyAlignment="1">
      <alignment horizontal="center" vertical="center" wrapText="1"/>
    </xf>
    <xf numFmtId="0" fontId="16" fillId="4" borderId="22" xfId="336" applyFont="1" applyFill="1" applyBorder="1" applyAlignment="1">
      <alignment horizontal="right" vertical="center" indent="1"/>
    </xf>
    <xf numFmtId="0" fontId="16" fillId="4" borderId="25" xfId="336" applyFont="1" applyFill="1" applyBorder="1" applyAlignment="1">
      <alignment horizontal="center" vertical="center" wrapText="1"/>
    </xf>
    <xf numFmtId="0" fontId="17" fillId="3" borderId="26" xfId="165" applyFont="1" applyFill="1" applyBorder="1">
      <alignment horizontal="left" vertical="center" wrapText="1" indent="1"/>
    </xf>
    <xf numFmtId="0" fontId="17" fillId="5" borderId="9" xfId="165" applyFont="1" applyFill="1" applyBorder="1">
      <alignment horizontal="left" vertical="center" wrapText="1" indent="1"/>
    </xf>
    <xf numFmtId="0" fontId="17" fillId="3" borderId="9" xfId="165" applyFont="1" applyFill="1" applyBorder="1">
      <alignment horizontal="left" vertical="center" wrapText="1" indent="1"/>
    </xf>
    <xf numFmtId="0" fontId="85" fillId="5" borderId="27" xfId="336" applyFont="1" applyFill="1" applyBorder="1" applyAlignment="1">
      <alignment horizontal="center" wrapText="1" readingOrder="1"/>
    </xf>
    <xf numFmtId="0" fontId="104" fillId="5" borderId="28" xfId="336" applyFont="1" applyFill="1" applyBorder="1" applyAlignment="1">
      <alignment horizontal="center" vertical="top" wrapText="1" readingOrder="1"/>
    </xf>
    <xf numFmtId="167" fontId="17" fillId="0" borderId="14" xfId="159" applyNumberFormat="1" applyFont="1" applyFill="1" applyBorder="1" applyAlignment="1">
      <alignment horizontal="right" vertical="center" indent="1" readingOrder="1"/>
    </xf>
    <xf numFmtId="167" fontId="17" fillId="5" borderId="9" xfId="159" applyNumberFormat="1" applyFont="1" applyFill="1" applyBorder="1" applyAlignment="1">
      <alignment horizontal="right" vertical="center" indent="1" readingOrder="1"/>
    </xf>
    <xf numFmtId="167" fontId="17" fillId="5" borderId="17" xfId="159" applyNumberFormat="1" applyFont="1" applyFill="1" applyBorder="1" applyAlignment="1">
      <alignment horizontal="right" vertical="center" indent="1" readingOrder="1"/>
    </xf>
    <xf numFmtId="0" fontId="17" fillId="0" borderId="0" xfId="23" applyFill="1"/>
    <xf numFmtId="164" fontId="17" fillId="4" borderId="17" xfId="159" quotePrefix="1" applyNumberFormat="1" applyFont="1" applyFill="1" applyBorder="1" applyAlignment="1">
      <alignment horizontal="right" vertical="center" indent="1" readingOrder="1"/>
    </xf>
    <xf numFmtId="164" fontId="17" fillId="0" borderId="13" xfId="159" applyNumberFormat="1" applyFont="1" applyFill="1" applyBorder="1" applyAlignment="1">
      <alignment horizontal="right" vertical="center" indent="1" readingOrder="1"/>
    </xf>
    <xf numFmtId="164" fontId="17" fillId="5" borderId="11" xfId="159" applyNumberFormat="1" applyFont="1" applyFill="1" applyBorder="1" applyAlignment="1">
      <alignment horizontal="right" vertical="center" indent="1" readingOrder="1"/>
    </xf>
    <xf numFmtId="164" fontId="17" fillId="0" borderId="11" xfId="159" applyNumberFormat="1" applyFont="1" applyFill="1" applyBorder="1" applyAlignment="1">
      <alignment horizontal="right" vertical="center" indent="1" readingOrder="1"/>
    </xf>
    <xf numFmtId="164" fontId="17" fillId="5" borderId="19" xfId="159" applyNumberFormat="1" applyFont="1" applyFill="1" applyBorder="1" applyAlignment="1">
      <alignment horizontal="right" vertical="center" indent="1" readingOrder="1"/>
    </xf>
    <xf numFmtId="167" fontId="17" fillId="5" borderId="17" xfId="159" applyNumberFormat="1" applyFont="1" applyFill="1" applyBorder="1" applyAlignment="1">
      <alignment horizontal="right" vertical="center"/>
    </xf>
    <xf numFmtId="167" fontId="17" fillId="4" borderId="17" xfId="159" applyNumberFormat="1" applyFont="1" applyFill="1" applyBorder="1" applyAlignment="1">
      <alignment horizontal="right" vertical="center"/>
    </xf>
    <xf numFmtId="167" fontId="17" fillId="4" borderId="26" xfId="159" applyNumberFormat="1" applyFont="1" applyFill="1" applyBorder="1" applyAlignment="1">
      <alignment horizontal="right" vertical="center"/>
    </xf>
    <xf numFmtId="0" fontId="85" fillId="0" borderId="26" xfId="23" applyFont="1" applyBorder="1" applyAlignment="1">
      <alignment horizontal="right" vertical="center" wrapText="1" indent="1"/>
    </xf>
    <xf numFmtId="0" fontId="84" fillId="0" borderId="26" xfId="23" applyFont="1" applyBorder="1" applyAlignment="1">
      <alignment horizontal="left" vertical="center" wrapText="1" indent="1" readingOrder="1"/>
    </xf>
    <xf numFmtId="0" fontId="85" fillId="5" borderId="9" xfId="23" applyFont="1" applyFill="1" applyBorder="1" applyAlignment="1">
      <alignment horizontal="right" vertical="center" wrapText="1" indent="1"/>
    </xf>
    <xf numFmtId="0" fontId="84" fillId="5" borderId="9" xfId="23" applyFont="1" applyFill="1" applyBorder="1" applyAlignment="1">
      <alignment horizontal="left" vertical="center" wrapText="1" indent="1" readingOrder="1"/>
    </xf>
    <xf numFmtId="0" fontId="85" fillId="4" borderId="9" xfId="23" applyFont="1" applyFill="1" applyBorder="1" applyAlignment="1">
      <alignment horizontal="right" vertical="center" wrapText="1" indent="1"/>
    </xf>
    <xf numFmtId="3" fontId="17" fillId="4" borderId="9" xfId="159" applyNumberFormat="1" applyFill="1" applyBorder="1" applyAlignment="1">
      <alignment horizontal="right" vertical="center" indent="1" readingOrder="1"/>
    </xf>
    <xf numFmtId="3" fontId="16" fillId="4" borderId="26" xfId="159" applyNumberFormat="1" applyFont="1" applyFill="1" applyBorder="1" applyAlignment="1">
      <alignment horizontal="right" vertical="center" indent="1" readingOrder="1"/>
    </xf>
    <xf numFmtId="0" fontId="84" fillId="4" borderId="9" xfId="23" applyFont="1" applyFill="1" applyBorder="1" applyAlignment="1">
      <alignment horizontal="left" vertical="center" wrapText="1" indent="1" readingOrder="1"/>
    </xf>
    <xf numFmtId="0" fontId="84" fillId="5" borderId="9" xfId="23" applyFont="1" applyFill="1" applyBorder="1" applyAlignment="1">
      <alignment horizontal="left" vertical="center" wrapText="1" indent="1" shrinkToFit="1" readingOrder="1"/>
    </xf>
    <xf numFmtId="0" fontId="85" fillId="4" borderId="9" xfId="23" applyFont="1" applyFill="1" applyBorder="1" applyAlignment="1">
      <alignment horizontal="right" vertical="center" indent="1"/>
    </xf>
    <xf numFmtId="3" fontId="17" fillId="4" borderId="9" xfId="23" applyNumberFormat="1" applyFill="1" applyBorder="1" applyAlignment="1">
      <alignment horizontal="right" vertical="center" indent="1"/>
    </xf>
    <xf numFmtId="0" fontId="85" fillId="4" borderId="9" xfId="23" applyFont="1" applyFill="1" applyBorder="1" applyAlignment="1">
      <alignment horizontal="right" vertical="center" wrapText="1" indent="1" shrinkToFit="1"/>
    </xf>
    <xf numFmtId="0" fontId="85" fillId="5" borderId="17" xfId="23" applyFont="1" applyFill="1" applyBorder="1" applyAlignment="1">
      <alignment horizontal="right" vertical="center" wrapText="1" indent="1"/>
    </xf>
    <xf numFmtId="3" fontId="17" fillId="5" borderId="17" xfId="23" applyNumberFormat="1" applyFill="1" applyBorder="1" applyAlignment="1">
      <alignment horizontal="right" vertical="center" indent="1"/>
    </xf>
    <xf numFmtId="3" fontId="16" fillId="5" borderId="17" xfId="159" applyNumberFormat="1" applyFont="1" applyFill="1" applyBorder="1" applyAlignment="1">
      <alignment horizontal="right" vertical="center" indent="1" readingOrder="1"/>
    </xf>
    <xf numFmtId="0" fontId="84" fillId="5" borderId="17" xfId="23" applyFont="1" applyFill="1" applyBorder="1" applyAlignment="1">
      <alignment horizontal="left" vertical="center" wrapText="1" indent="1" readingOrder="1"/>
    </xf>
    <xf numFmtId="0" fontId="85" fillId="4" borderId="22" xfId="23" applyFont="1" applyFill="1" applyBorder="1" applyAlignment="1">
      <alignment horizontal="right" vertical="center" wrapText="1" indent="1" shrinkToFit="1"/>
    </xf>
    <xf numFmtId="3" fontId="16" fillId="4" borderId="22" xfId="23" applyNumberFormat="1" applyFont="1" applyFill="1" applyBorder="1" applyAlignment="1">
      <alignment horizontal="right" vertical="center" indent="1"/>
    </xf>
    <xf numFmtId="3" fontId="16" fillId="4" borderId="22" xfId="159" applyNumberFormat="1" applyFont="1" applyFill="1" applyBorder="1" applyAlignment="1">
      <alignment horizontal="right" vertical="center" indent="1" readingOrder="1"/>
    </xf>
    <xf numFmtId="0" fontId="86" fillId="4" borderId="22" xfId="23" applyFont="1" applyFill="1" applyBorder="1" applyAlignment="1">
      <alignment horizontal="left" vertical="center" wrapText="1" indent="1" readingOrder="1"/>
    </xf>
    <xf numFmtId="0" fontId="106" fillId="5" borderId="22" xfId="336" applyFont="1" applyFill="1" applyBorder="1" applyAlignment="1">
      <alignment horizontal="center" vertical="center" wrapText="1" readingOrder="1"/>
    </xf>
    <xf numFmtId="1" fontId="22" fillId="0" borderId="0" xfId="23" applyNumberFormat="1" applyFont="1" applyAlignment="1">
      <alignment horizontal="center" vertical="center"/>
    </xf>
    <xf numFmtId="0" fontId="21" fillId="4" borderId="9" xfId="23" applyFont="1" applyFill="1" applyBorder="1" applyAlignment="1">
      <alignment horizontal="right" vertical="center" wrapText="1" indent="1"/>
    </xf>
    <xf numFmtId="3" fontId="17" fillId="4" borderId="9" xfId="159" applyNumberFormat="1" applyFont="1" applyFill="1" applyBorder="1" applyAlignment="1">
      <alignment horizontal="right" vertical="center" indent="1" readingOrder="1"/>
    </xf>
    <xf numFmtId="0" fontId="16" fillId="4" borderId="9" xfId="23" applyFont="1" applyFill="1" applyBorder="1" applyAlignment="1">
      <alignment horizontal="left" vertical="center" wrapText="1" indent="1"/>
    </xf>
    <xf numFmtId="164" fontId="21" fillId="5" borderId="17" xfId="159" applyNumberFormat="1" applyFont="1" applyFill="1" applyBorder="1" applyAlignment="1">
      <alignment horizontal="right" vertical="center" wrapText="1" indent="1" readingOrder="1"/>
    </xf>
    <xf numFmtId="3" fontId="17" fillId="5" borderId="17" xfId="159" quotePrefix="1" applyNumberFormat="1" applyFont="1" applyFill="1" applyBorder="1" applyAlignment="1">
      <alignment horizontal="right" vertical="center" indent="1" readingOrder="1"/>
    </xf>
    <xf numFmtId="0" fontId="27" fillId="0" borderId="24" xfId="37" applyFont="1" applyFill="1" applyBorder="1" applyAlignment="1">
      <alignment horizontal="center" vertical="center" readingOrder="2"/>
    </xf>
    <xf numFmtId="0" fontId="32" fillId="0" borderId="25" xfId="37" applyFont="1" applyFill="1" applyBorder="1" applyAlignment="1">
      <alignment horizontal="center" vertical="center"/>
    </xf>
    <xf numFmtId="0" fontId="21" fillId="5" borderId="27" xfId="17" applyFont="1" applyFill="1" applyBorder="1" applyAlignment="1">
      <alignment horizontal="center" wrapText="1"/>
    </xf>
    <xf numFmtId="0" fontId="16" fillId="5" borderId="28" xfId="17" applyFont="1" applyFill="1" applyBorder="1" applyAlignment="1">
      <alignment horizontal="center" vertical="top" wrapText="1"/>
    </xf>
    <xf numFmtId="0" fontId="21" fillId="4" borderId="33" xfId="39" applyFill="1" applyBorder="1">
      <alignment horizontal="right" vertical="center" wrapText="1" indent="1" readingOrder="2"/>
    </xf>
    <xf numFmtId="0" fontId="21" fillId="4" borderId="15" xfId="39" applyFill="1" applyBorder="1">
      <alignment horizontal="right" vertical="center" wrapText="1" indent="1" readingOrder="2"/>
    </xf>
    <xf numFmtId="0" fontId="21" fillId="4" borderId="24" xfId="39" applyFill="1" applyBorder="1" applyAlignment="1">
      <alignment horizontal="center" vertical="center" wrapText="1" readingOrder="2"/>
    </xf>
    <xf numFmtId="0" fontId="16" fillId="4" borderId="25" xfId="45" applyFont="1" applyFill="1" applyBorder="1" applyAlignment="1">
      <alignment horizontal="center" vertical="center" wrapText="1"/>
    </xf>
    <xf numFmtId="0" fontId="31" fillId="0" borderId="0" xfId="23" applyFont="1" applyAlignment="1">
      <alignment vertical="center"/>
    </xf>
    <xf numFmtId="3" fontId="23" fillId="5" borderId="0" xfId="23" applyNumberFormat="1" applyFont="1" applyFill="1" applyAlignment="1">
      <alignment vertical="center"/>
    </xf>
    <xf numFmtId="3" fontId="26" fillId="0" borderId="0" xfId="23" applyNumberFormat="1" applyFont="1"/>
    <xf numFmtId="167" fontId="26" fillId="0" borderId="0" xfId="23" applyNumberFormat="1" applyFont="1"/>
    <xf numFmtId="0" fontId="21" fillId="4" borderId="26" xfId="10" applyFill="1" applyBorder="1" applyAlignment="1">
      <alignment horizontal="right" vertical="center" wrapText="1" indent="1"/>
    </xf>
    <xf numFmtId="3" fontId="17" fillId="4" borderId="26" xfId="16" applyNumberFormat="1" applyFont="1" applyFill="1" applyBorder="1" applyAlignment="1">
      <alignment horizontal="right" vertical="center" indent="1"/>
    </xf>
    <xf numFmtId="0" fontId="104" fillId="0" borderId="49" xfId="339" applyFont="1" applyBorder="1" applyAlignment="1">
      <alignment horizontal="left" vertical="center" wrapText="1" indent="1" readingOrder="1"/>
    </xf>
    <xf numFmtId="0" fontId="21" fillId="5" borderId="9" xfId="10" applyFill="1" applyBorder="1" applyAlignment="1">
      <alignment horizontal="right" vertical="center" wrapText="1" indent="1"/>
    </xf>
    <xf numFmtId="3" fontId="17" fillId="5" borderId="9" xfId="16" applyNumberFormat="1" applyFont="1" applyFill="1" applyBorder="1" applyAlignment="1">
      <alignment horizontal="right" vertical="center" indent="1" readingOrder="1"/>
    </xf>
    <xf numFmtId="0" fontId="16" fillId="5" borderId="9" xfId="16" applyFont="1" applyFill="1" applyBorder="1" applyAlignment="1">
      <alignment horizontal="left" vertical="center" wrapText="1" indent="1"/>
    </xf>
    <xf numFmtId="164" fontId="21" fillId="5" borderId="9" xfId="159" applyNumberFormat="1" applyFont="1" applyFill="1" applyBorder="1" applyAlignment="1">
      <alignment horizontal="right" vertical="center" wrapText="1" indent="1" readingOrder="1"/>
    </xf>
    <xf numFmtId="3" fontId="17" fillId="5" borderId="9" xfId="159" quotePrefix="1" applyNumberFormat="1" applyFont="1" applyFill="1" applyBorder="1" applyAlignment="1">
      <alignment horizontal="right" vertical="center" indent="1" readingOrder="1"/>
    </xf>
    <xf numFmtId="0" fontId="16" fillId="5" borderId="9" xfId="23" applyFont="1" applyFill="1" applyBorder="1" applyAlignment="1">
      <alignment horizontal="left" vertical="center" wrapText="1" indent="1"/>
    </xf>
    <xf numFmtId="0" fontId="17" fillId="4" borderId="40" xfId="45" applyFont="1" applyFill="1" applyBorder="1">
      <alignment horizontal="left" vertical="center" wrapText="1" indent="1"/>
    </xf>
    <xf numFmtId="0" fontId="17" fillId="4" borderId="16" xfId="45" applyFont="1" applyFill="1" applyBorder="1">
      <alignment horizontal="left" vertical="center" wrapText="1" indent="1"/>
    </xf>
    <xf numFmtId="0" fontId="46" fillId="0" borderId="26" xfId="160" applyFont="1" applyBorder="1" applyAlignment="1">
      <alignment vertical="center" wrapText="1"/>
    </xf>
    <xf numFmtId="0" fontId="46" fillId="0" borderId="90" xfId="160" applyFont="1" applyBorder="1" applyAlignment="1">
      <alignment vertical="center" wrapText="1"/>
    </xf>
    <xf numFmtId="0" fontId="46" fillId="0" borderId="88" xfId="160" applyFont="1" applyBorder="1" applyAlignment="1">
      <alignment vertical="center" wrapText="1"/>
    </xf>
    <xf numFmtId="0" fontId="21" fillId="0" borderId="33" xfId="39" applyFill="1" applyBorder="1">
      <alignment horizontal="right" vertical="center" wrapText="1" indent="1" readingOrder="2"/>
    </xf>
    <xf numFmtId="0" fontId="16" fillId="0" borderId="40" xfId="45" applyFont="1" applyFill="1" applyBorder="1">
      <alignment horizontal="left" vertical="center" wrapText="1" indent="1"/>
    </xf>
    <xf numFmtId="0" fontId="16" fillId="0" borderId="16" xfId="45" applyFont="1" applyFill="1" applyBorder="1">
      <alignment horizontal="left" vertical="center" wrapText="1" indent="1"/>
    </xf>
    <xf numFmtId="0" fontId="16" fillId="0" borderId="19" xfId="45" applyFont="1" applyFill="1" applyBorder="1">
      <alignment horizontal="left" vertical="center" wrapText="1" indent="1"/>
    </xf>
    <xf numFmtId="167" fontId="17" fillId="4" borderId="26" xfId="159" applyNumberFormat="1" applyFont="1" applyFill="1" applyBorder="1" applyAlignment="1">
      <alignment horizontal="right" vertical="center" indent="1"/>
    </xf>
    <xf numFmtId="167" fontId="17" fillId="5" borderId="9" xfId="159" applyNumberFormat="1" applyFont="1" applyFill="1" applyBorder="1" applyAlignment="1">
      <alignment horizontal="right" vertical="center" indent="1"/>
    </xf>
    <xf numFmtId="167" fontId="17" fillId="4" borderId="9" xfId="159" applyNumberFormat="1" applyFont="1" applyFill="1" applyBorder="1" applyAlignment="1">
      <alignment horizontal="right" vertical="center" indent="1"/>
    </xf>
    <xf numFmtId="167" fontId="17" fillId="5" borderId="17" xfId="159" applyNumberFormat="1" applyFont="1" applyFill="1" applyBorder="1" applyAlignment="1">
      <alignment horizontal="right" vertical="center" indent="1"/>
    </xf>
    <xf numFmtId="167" fontId="16" fillId="4" borderId="22" xfId="159" applyNumberFormat="1" applyFont="1" applyFill="1" applyBorder="1" applyAlignment="1">
      <alignment horizontal="right" vertical="center" indent="1"/>
    </xf>
    <xf numFmtId="3" fontId="26" fillId="0" borderId="0" xfId="23" applyNumberFormat="1" applyFont="1" applyAlignment="1">
      <alignment horizontal="right" vertical="center" indent="1"/>
    </xf>
    <xf numFmtId="3" fontId="26" fillId="5" borderId="0" xfId="23" applyNumberFormat="1" applyFont="1" applyFill="1" applyAlignment="1">
      <alignment horizontal="right" vertical="center" indent="1"/>
    </xf>
    <xf numFmtId="3" fontId="23" fillId="0" borderId="0" xfId="23" applyNumberFormat="1" applyFont="1" applyAlignment="1">
      <alignment horizontal="right" vertical="center" indent="1"/>
    </xf>
    <xf numFmtId="3" fontId="105" fillId="0" borderId="0" xfId="23" applyNumberFormat="1" applyFont="1" applyAlignment="1">
      <alignment horizontal="right" vertical="center" indent="1"/>
    </xf>
    <xf numFmtId="3" fontId="105" fillId="5" borderId="0" xfId="23" applyNumberFormat="1" applyFont="1" applyFill="1" applyAlignment="1">
      <alignment horizontal="right" vertical="center" indent="1"/>
    </xf>
    <xf numFmtId="0" fontId="73" fillId="0" borderId="0" xfId="0" applyFont="1" applyFill="1" applyAlignment="1">
      <alignment horizontal="right" vertical="center" wrapText="1" indent="2" readingOrder="2"/>
    </xf>
    <xf numFmtId="0" fontId="17" fillId="0" borderId="0" xfId="0" applyFont="1" applyFill="1" applyAlignment="1">
      <alignment horizontal="left" vertical="center" wrapText="1" indent="2"/>
    </xf>
    <xf numFmtId="3" fontId="104" fillId="0" borderId="100" xfId="23" applyNumberFormat="1" applyFont="1" applyFill="1" applyBorder="1" applyAlignment="1">
      <alignment horizontal="right" vertical="center" indent="1"/>
    </xf>
    <xf numFmtId="3" fontId="104" fillId="0" borderId="22" xfId="23" applyNumberFormat="1" applyFont="1" applyFill="1" applyBorder="1" applyAlignment="1">
      <alignment horizontal="right" vertical="center" indent="1"/>
    </xf>
    <xf numFmtId="0" fontId="16" fillId="5" borderId="69" xfId="23" applyFont="1" applyFill="1" applyBorder="1" applyAlignment="1">
      <alignment horizontal="left" vertical="center" wrapText="1" indent="1"/>
    </xf>
    <xf numFmtId="0" fontId="17" fillId="0" borderId="0" xfId="0" applyFont="1" applyFill="1" applyAlignment="1">
      <alignment horizontal="left" vertical="top" wrapText="1" indent="1"/>
    </xf>
    <xf numFmtId="0" fontId="17" fillId="3" borderId="0" xfId="0" applyFont="1" applyFill="1" applyAlignment="1">
      <alignment horizontal="right" readingOrder="2"/>
    </xf>
    <xf numFmtId="0" fontId="21" fillId="0" borderId="0" xfId="6" applyFont="1" applyAlignment="1">
      <alignment horizontal="center" vertical="center"/>
    </xf>
    <xf numFmtId="0" fontId="21" fillId="0" borderId="0" xfId="6" applyFont="1" applyAlignment="1">
      <alignment horizontal="right" vertical="center"/>
    </xf>
    <xf numFmtId="3" fontId="17" fillId="0" borderId="11" xfId="44" quotePrefix="1" applyNumberFormat="1" applyFont="1" applyFill="1" applyBorder="1" applyAlignment="1">
      <alignment horizontal="right" vertical="center" indent="1" readingOrder="2"/>
    </xf>
    <xf numFmtId="0" fontId="16" fillId="4" borderId="26" xfId="39" applyFont="1" applyFill="1" applyBorder="1">
      <alignment horizontal="right" vertical="center" wrapText="1" indent="1" readingOrder="2"/>
    </xf>
    <xf numFmtId="0" fontId="17" fillId="4" borderId="26" xfId="44" applyFont="1" applyFill="1" applyBorder="1" applyAlignment="1">
      <alignment horizontal="right" vertical="center" indent="1" readingOrder="1"/>
    </xf>
    <xf numFmtId="0" fontId="35" fillId="4" borderId="26" xfId="44" applyFont="1" applyFill="1" applyBorder="1" applyAlignment="1">
      <alignment horizontal="left" vertical="center" indent="1" readingOrder="1"/>
    </xf>
    <xf numFmtId="0" fontId="16" fillId="4" borderId="23" xfId="39" applyFont="1" applyFill="1" applyBorder="1">
      <alignment horizontal="right" vertical="center" wrapText="1" indent="1" readingOrder="2"/>
    </xf>
    <xf numFmtId="0" fontId="17" fillId="4" borderId="23" xfId="44" applyFont="1" applyFill="1" applyBorder="1" applyAlignment="1">
      <alignment horizontal="right" vertical="center" indent="1" readingOrder="1"/>
    </xf>
    <xf numFmtId="0" fontId="35" fillId="4" borderId="23" xfId="44" applyFont="1" applyFill="1" applyBorder="1" applyAlignment="1">
      <alignment horizontal="left" vertical="center" indent="1" readingOrder="1"/>
    </xf>
    <xf numFmtId="0" fontId="16" fillId="4" borderId="22" xfId="39" applyFont="1" applyFill="1" applyBorder="1" applyAlignment="1">
      <alignment horizontal="center" vertical="center" wrapText="1" readingOrder="2"/>
    </xf>
    <xf numFmtId="0" fontId="16" fillId="4" borderId="22" xfId="44" applyFont="1" applyFill="1" applyBorder="1" applyAlignment="1">
      <alignment horizontal="right" vertical="center" indent="1" readingOrder="1"/>
    </xf>
    <xf numFmtId="0" fontId="35" fillId="4" borderId="22" xfId="44" applyFont="1" applyFill="1" applyBorder="1" applyAlignment="1">
      <alignment horizontal="center" vertical="center" readingOrder="1"/>
    </xf>
    <xf numFmtId="1" fontId="21" fillId="0" borderId="20" xfId="44" applyNumberFormat="1" applyFont="1" applyBorder="1">
      <alignment horizontal="right" vertical="center" indent="1"/>
    </xf>
    <xf numFmtId="167" fontId="17" fillId="0" borderId="26" xfId="44" applyNumberFormat="1" applyFont="1" applyBorder="1">
      <alignment horizontal="right" vertical="center" indent="1"/>
    </xf>
    <xf numFmtId="0" fontId="16" fillId="7" borderId="21" xfId="0" applyFont="1" applyFill="1" applyBorder="1" applyAlignment="1">
      <alignment horizontal="left" vertical="center" wrapText="1" indent="1" readingOrder="1"/>
    </xf>
    <xf numFmtId="1" fontId="21" fillId="8" borderId="10" xfId="44" applyNumberFormat="1" applyFont="1" applyFill="1" applyBorder="1">
      <alignment horizontal="right" vertical="center" indent="1"/>
    </xf>
    <xf numFmtId="167" fontId="17" fillId="8" borderId="9" xfId="44" applyNumberFormat="1" applyFont="1" applyFill="1" applyBorder="1">
      <alignment horizontal="right" vertical="center" indent="1"/>
    </xf>
    <xf numFmtId="0" fontId="16" fillId="8" borderId="11" xfId="0" applyFont="1" applyFill="1" applyBorder="1" applyAlignment="1">
      <alignment horizontal="left" vertical="center" wrapText="1" indent="1" readingOrder="1"/>
    </xf>
    <xf numFmtId="1" fontId="21" fillId="0" borderId="10" xfId="44" applyNumberFormat="1" applyFont="1" applyBorder="1">
      <alignment horizontal="right" vertical="center" indent="1"/>
    </xf>
    <xf numFmtId="167" fontId="17" fillId="0" borderId="9" xfId="44" applyNumberFormat="1" applyFont="1" applyBorder="1">
      <alignment horizontal="right" vertical="center" indent="1"/>
    </xf>
    <xf numFmtId="0" fontId="16" fillId="7" borderId="11" xfId="0" applyFont="1" applyFill="1" applyBorder="1" applyAlignment="1">
      <alignment horizontal="left" vertical="center" wrapText="1" indent="1" readingOrder="1"/>
    </xf>
    <xf numFmtId="0" fontId="16" fillId="6" borderId="11" xfId="0" applyFont="1" applyFill="1" applyBorder="1" applyAlignment="1">
      <alignment horizontal="left" vertical="center" wrapText="1" indent="1" readingOrder="1"/>
    </xf>
    <xf numFmtId="1" fontId="21" fillId="8" borderId="15" xfId="44" applyNumberFormat="1" applyFont="1" applyFill="1" applyBorder="1">
      <alignment horizontal="right" vertical="center" indent="1"/>
    </xf>
    <xf numFmtId="167" fontId="17" fillId="8" borderId="17" xfId="44" applyNumberFormat="1" applyFont="1" applyFill="1" applyBorder="1">
      <alignment horizontal="right" vertical="center" indent="1"/>
    </xf>
    <xf numFmtId="0" fontId="16" fillId="8" borderId="16" xfId="0" applyFont="1" applyFill="1" applyBorder="1" applyAlignment="1">
      <alignment horizontal="left" vertical="center" wrapText="1" indent="1" readingOrder="1"/>
    </xf>
    <xf numFmtId="167" fontId="17" fillId="0" borderId="14" xfId="58" applyNumberFormat="1" applyFont="1" applyFill="1" applyBorder="1" applyAlignment="1">
      <alignment horizontal="right" vertical="center" indent="1"/>
    </xf>
    <xf numFmtId="0" fontId="21" fillId="0" borderId="24" xfId="16" applyFont="1" applyFill="1" applyBorder="1">
      <alignment horizontal="center" vertical="center" wrapText="1"/>
    </xf>
    <xf numFmtId="0" fontId="16" fillId="0" borderId="25" xfId="16" applyFont="1" applyFill="1" applyBorder="1">
      <alignment horizontal="center" vertical="center" wrapText="1"/>
    </xf>
    <xf numFmtId="0" fontId="21" fillId="5" borderId="27" xfId="16" applyFont="1" applyFill="1" applyBorder="1" applyAlignment="1">
      <alignment horizontal="center" wrapText="1"/>
    </xf>
    <xf numFmtId="0" fontId="16" fillId="5" borderId="28" xfId="16" applyFont="1" applyFill="1" applyBorder="1" applyAlignment="1">
      <alignment horizontal="center" vertical="top" wrapText="1"/>
    </xf>
    <xf numFmtId="0" fontId="17" fillId="5" borderId="28" xfId="45" applyFont="1" applyFill="1" applyBorder="1" applyAlignment="1">
      <alignment horizontal="center" vertical="top" wrapText="1"/>
    </xf>
    <xf numFmtId="0" fontId="21" fillId="5" borderId="27" xfId="39" applyFill="1" applyBorder="1" applyAlignment="1">
      <alignment horizontal="center" wrapText="1" readingOrder="2"/>
    </xf>
    <xf numFmtId="0" fontId="16" fillId="0" borderId="13" xfId="16" applyFont="1" applyFill="1" applyBorder="1" applyAlignment="1">
      <alignment horizontal="left" vertical="center" wrapText="1" indent="1"/>
    </xf>
    <xf numFmtId="0" fontId="16" fillId="5" borderId="11" xfId="16" applyFont="1" applyFill="1" applyBorder="1" applyAlignment="1">
      <alignment horizontal="left" vertical="center" wrapText="1" indent="1"/>
    </xf>
    <xf numFmtId="0" fontId="16" fillId="0" borderId="11" xfId="16" applyFont="1" applyFill="1" applyBorder="1" applyAlignment="1">
      <alignment horizontal="left" vertical="center" wrapText="1" indent="1"/>
    </xf>
    <xf numFmtId="0" fontId="16" fillId="5" borderId="19" xfId="16" applyFont="1" applyFill="1" applyBorder="1" applyAlignment="1">
      <alignment horizontal="left" vertical="center" wrapText="1" indent="1"/>
    </xf>
    <xf numFmtId="0" fontId="21" fillId="0" borderId="12" xfId="16" applyFont="1" applyFill="1" applyBorder="1" applyAlignment="1">
      <alignment horizontal="right" vertical="center" wrapText="1" indent="1"/>
    </xf>
    <xf numFmtId="0" fontId="21" fillId="5" borderId="10" xfId="16" applyFont="1" applyFill="1" applyBorder="1" applyAlignment="1">
      <alignment horizontal="right" vertical="center" wrapText="1" indent="1"/>
    </xf>
    <xf numFmtId="0" fontId="21" fillId="0" borderId="10" xfId="16" applyFont="1" applyFill="1" applyBorder="1" applyAlignment="1">
      <alignment horizontal="right" vertical="center" wrapText="1" indent="1"/>
    </xf>
    <xf numFmtId="0" fontId="21" fillId="5" borderId="18" xfId="16" applyFont="1" applyFill="1" applyBorder="1" applyAlignment="1">
      <alignment horizontal="right" vertical="center" wrapText="1" indent="1"/>
    </xf>
    <xf numFmtId="167" fontId="16" fillId="0" borderId="22" xfId="58" applyNumberFormat="1" applyFont="1" applyFill="1" applyBorder="1" applyAlignment="1">
      <alignment horizontal="right" vertical="center"/>
    </xf>
    <xf numFmtId="167" fontId="16" fillId="0" borderId="22" xfId="0" applyNumberFormat="1" applyFont="1" applyFill="1" applyBorder="1" applyAlignment="1">
      <alignment vertical="center"/>
    </xf>
    <xf numFmtId="167" fontId="16" fillId="0" borderId="14" xfId="0" applyNumberFormat="1" applyFont="1" applyFill="1" applyBorder="1" applyAlignment="1">
      <alignment horizontal="right" vertical="center" indent="1"/>
    </xf>
    <xf numFmtId="167" fontId="16" fillId="5" borderId="9" xfId="0" applyNumberFormat="1" applyFont="1" applyFill="1" applyBorder="1" applyAlignment="1">
      <alignment horizontal="right" vertical="center" indent="1"/>
    </xf>
    <xf numFmtId="167" fontId="16" fillId="0" borderId="9" xfId="0" applyNumberFormat="1" applyFont="1" applyFill="1" applyBorder="1" applyAlignment="1">
      <alignment horizontal="right" vertical="center" indent="1"/>
    </xf>
    <xf numFmtId="167" fontId="16" fillId="5" borderId="23" xfId="0" applyNumberFormat="1" applyFont="1" applyFill="1" applyBorder="1" applyAlignment="1">
      <alignment horizontal="right" vertical="center" indent="1"/>
    </xf>
    <xf numFmtId="0" fontId="40" fillId="0" borderId="0" xfId="2" applyFont="1" applyAlignment="1">
      <alignment horizontal="center" vertical="center" wrapText="1"/>
    </xf>
    <xf numFmtId="0" fontId="40" fillId="0" borderId="0" xfId="2" applyFont="1" applyAlignment="1">
      <alignment horizontal="center" vertical="center"/>
    </xf>
    <xf numFmtId="0" fontId="40" fillId="0" borderId="0" xfId="2" applyFont="1" applyAlignment="1">
      <alignment horizontal="center" vertical="center" wrapText="1" readingOrder="2"/>
    </xf>
    <xf numFmtId="0" fontId="40" fillId="0" borderId="0" xfId="2" applyFont="1" applyAlignment="1">
      <alignment horizontal="center" vertical="center" readingOrder="2"/>
    </xf>
    <xf numFmtId="0" fontId="21" fillId="0" borderId="0" xfId="6" applyFont="1" applyAlignment="1">
      <alignment horizontal="center" vertical="center" wrapText="1"/>
    </xf>
    <xf numFmtId="0" fontId="21" fillId="0" borderId="0" xfId="6" applyFont="1" applyAlignment="1">
      <alignment horizontal="center" vertical="center"/>
    </xf>
    <xf numFmtId="0" fontId="21" fillId="5" borderId="34" xfId="10" applyFill="1" applyBorder="1">
      <alignment horizontal="right" vertical="center" wrapText="1"/>
    </xf>
    <xf numFmtId="0" fontId="21" fillId="5" borderId="36" xfId="10" applyFill="1" applyBorder="1">
      <alignment horizontal="right" vertical="center" wrapText="1"/>
    </xf>
    <xf numFmtId="0" fontId="21" fillId="5" borderId="38" xfId="10" applyFill="1" applyBorder="1">
      <alignment horizontal="right" vertical="center" wrapText="1"/>
    </xf>
    <xf numFmtId="1" fontId="16" fillId="5" borderId="35" xfId="14" applyFont="1" applyFill="1" applyBorder="1">
      <alignment horizontal="left" vertical="center" wrapText="1"/>
    </xf>
    <xf numFmtId="1" fontId="16" fillId="5" borderId="37" xfId="14" applyFont="1" applyFill="1" applyBorder="1">
      <alignment horizontal="left" vertical="center" wrapText="1"/>
    </xf>
    <xf numFmtId="1" fontId="16" fillId="5" borderId="39" xfId="14" applyFont="1" applyFill="1" applyBorder="1">
      <alignment horizontal="left" vertical="center" wrapText="1"/>
    </xf>
    <xf numFmtId="0" fontId="16" fillId="5" borderId="27" xfId="16" applyFont="1" applyFill="1" applyBorder="1">
      <alignment horizontal="center" vertical="center" wrapText="1"/>
    </xf>
    <xf numFmtId="0" fontId="16" fillId="5" borderId="29" xfId="16" applyFont="1" applyFill="1" applyBorder="1">
      <alignment horizontal="center" vertical="center" wrapText="1"/>
    </xf>
    <xf numFmtId="0" fontId="16" fillId="5" borderId="28" xfId="16" applyFont="1" applyFill="1" applyBorder="1">
      <alignment horizontal="center" vertical="center" wrapText="1"/>
    </xf>
    <xf numFmtId="0" fontId="17" fillId="0" borderId="0" xfId="0" applyFont="1" applyAlignment="1">
      <alignment horizontal="right" vertical="center" wrapText="1" readingOrder="2"/>
    </xf>
    <xf numFmtId="0" fontId="0" fillId="0" borderId="0" xfId="0" applyAlignment="1">
      <alignment horizontal="right" vertical="center" wrapText="1" readingOrder="2"/>
    </xf>
    <xf numFmtId="0" fontId="31" fillId="0" borderId="0" xfId="0" applyFont="1" applyFill="1" applyAlignment="1">
      <alignment horizontal="left" vertical="center" wrapText="1"/>
    </xf>
    <xf numFmtId="0" fontId="0" fillId="0" borderId="0" xfId="0" applyFill="1" applyAlignment="1">
      <alignment horizontal="left" vertical="center" wrapText="1"/>
    </xf>
    <xf numFmtId="0" fontId="31" fillId="0" borderId="0" xfId="0" applyFont="1" applyAlignment="1">
      <alignment horizontal="left" vertical="center" wrapText="1"/>
    </xf>
    <xf numFmtId="0" fontId="0" fillId="0" borderId="0" xfId="0" applyAlignment="1">
      <alignment horizontal="left" vertical="center" wrapText="1"/>
    </xf>
    <xf numFmtId="0" fontId="31" fillId="0" borderId="48" xfId="0" applyFont="1" applyBorder="1" applyAlignment="1">
      <alignment horizontal="left" vertical="center" wrapText="1"/>
    </xf>
    <xf numFmtId="0" fontId="0" fillId="0" borderId="48" xfId="0" applyBorder="1" applyAlignment="1">
      <alignment horizontal="left" vertical="center" wrapText="1"/>
    </xf>
    <xf numFmtId="0" fontId="17" fillId="0" borderId="48" xfId="0" applyFont="1" applyBorder="1" applyAlignment="1">
      <alignment horizontal="right" wrapText="1" readingOrder="2"/>
    </xf>
    <xf numFmtId="0" fontId="17" fillId="0" borderId="0" xfId="0" applyFont="1" applyAlignment="1">
      <alignment horizontal="right" wrapText="1" readingOrder="2"/>
    </xf>
    <xf numFmtId="0" fontId="0" fillId="0" borderId="0" xfId="0" applyAlignment="1">
      <alignment horizontal="right" wrapText="1" readingOrder="2"/>
    </xf>
    <xf numFmtId="0" fontId="31" fillId="0" borderId="48" xfId="0" applyFont="1" applyBorder="1" applyAlignment="1">
      <alignment horizontal="left" vertical="center"/>
    </xf>
    <xf numFmtId="0" fontId="17" fillId="0" borderId="48" xfId="0" applyFont="1" applyBorder="1" applyAlignment="1">
      <alignment horizontal="right" vertical="center" readingOrder="2"/>
    </xf>
    <xf numFmtId="0" fontId="40" fillId="0" borderId="0" xfId="6" applyFont="1" applyAlignment="1">
      <alignment horizontal="center" vertical="center" readingOrder="2"/>
    </xf>
    <xf numFmtId="0" fontId="21" fillId="4" borderId="46" xfId="39" applyFill="1" applyBorder="1" applyAlignment="1">
      <alignment horizontal="center" vertical="center" wrapText="1" readingOrder="2"/>
    </xf>
    <xf numFmtId="0" fontId="21" fillId="4" borderId="44" xfId="39" applyFill="1" applyBorder="1" applyAlignment="1">
      <alignment horizontal="center" vertical="center" wrapText="1" readingOrder="2"/>
    </xf>
    <xf numFmtId="0" fontId="21" fillId="4" borderId="33" xfId="39" applyFill="1" applyBorder="1" applyAlignment="1">
      <alignment horizontal="center" vertical="center" wrapText="1" readingOrder="2"/>
    </xf>
    <xf numFmtId="0" fontId="21" fillId="5" borderId="46" xfId="39" applyFill="1" applyBorder="1" applyAlignment="1">
      <alignment horizontal="center" vertical="center" wrapText="1" readingOrder="2"/>
    </xf>
    <xf numFmtId="0" fontId="21" fillId="5" borderId="44" xfId="39" applyFill="1" applyBorder="1" applyAlignment="1">
      <alignment horizontal="center" vertical="center" wrapText="1" readingOrder="2"/>
    </xf>
    <xf numFmtId="0" fontId="21" fillId="5" borderId="33" xfId="39" applyFill="1" applyBorder="1" applyAlignment="1">
      <alignment horizontal="center" vertical="center" wrapText="1" readingOrder="2"/>
    </xf>
    <xf numFmtId="0" fontId="16" fillId="4" borderId="47" xfId="45" applyFont="1" applyFill="1" applyBorder="1" applyAlignment="1">
      <alignment horizontal="center" vertical="center" wrapText="1"/>
    </xf>
    <xf numFmtId="0" fontId="16" fillId="4" borderId="45" xfId="45" applyFont="1" applyFill="1" applyBorder="1" applyAlignment="1">
      <alignment horizontal="center" vertical="center" wrapText="1"/>
    </xf>
    <xf numFmtId="0" fontId="16" fillId="4" borderId="40" xfId="45" applyFont="1" applyFill="1" applyBorder="1" applyAlignment="1">
      <alignment horizontal="center" vertical="center" wrapText="1"/>
    </xf>
    <xf numFmtId="0" fontId="16" fillId="5" borderId="47" xfId="45" applyFont="1" applyFill="1" applyBorder="1" applyAlignment="1">
      <alignment horizontal="center" vertical="center" wrapText="1"/>
    </xf>
    <xf numFmtId="0" fontId="16" fillId="5" borderId="45" xfId="45" applyFont="1" applyFill="1" applyBorder="1" applyAlignment="1">
      <alignment horizontal="center" vertical="center" wrapText="1"/>
    </xf>
    <xf numFmtId="0" fontId="16" fillId="5" borderId="40" xfId="45" applyFont="1" applyFill="1" applyBorder="1" applyAlignment="1">
      <alignment horizontal="center" vertical="center" wrapText="1"/>
    </xf>
    <xf numFmtId="1" fontId="16" fillId="5" borderId="32" xfId="14" applyFont="1" applyFill="1" applyBorder="1" applyAlignment="1">
      <alignment horizontal="left" wrapText="1" indent="1"/>
    </xf>
    <xf numFmtId="1" fontId="16" fillId="5" borderId="64" xfId="14" applyFont="1" applyFill="1" applyBorder="1" applyAlignment="1">
      <alignment horizontal="left" wrapText="1" indent="1"/>
    </xf>
    <xf numFmtId="0" fontId="21" fillId="5" borderId="65" xfId="10" applyFill="1" applyBorder="1" applyAlignment="1">
      <alignment wrapText="1"/>
    </xf>
    <xf numFmtId="0" fontId="21" fillId="5" borderId="31" xfId="10" applyFill="1" applyBorder="1" applyAlignment="1">
      <alignment wrapText="1"/>
    </xf>
    <xf numFmtId="0" fontId="21" fillId="5" borderId="31" xfId="10" applyFill="1" applyBorder="1">
      <alignment horizontal="right" vertical="center" wrapText="1"/>
    </xf>
    <xf numFmtId="0" fontId="21" fillId="5" borderId="50" xfId="10" applyFill="1" applyBorder="1">
      <alignment horizontal="right" vertical="center" wrapText="1"/>
    </xf>
    <xf numFmtId="0" fontId="21" fillId="5" borderId="27" xfId="16" applyFont="1" applyFill="1" applyBorder="1">
      <alignment horizontal="center" vertical="center" wrapText="1"/>
    </xf>
    <xf numFmtId="0" fontId="27" fillId="5" borderId="27" xfId="16" applyFont="1" applyFill="1" applyBorder="1">
      <alignment horizontal="center" vertical="center" wrapText="1"/>
    </xf>
    <xf numFmtId="0" fontId="27" fillId="5" borderId="27" xfId="36" applyFont="1" applyFill="1" applyBorder="1" applyAlignment="1">
      <alignment horizontal="center" vertical="center"/>
    </xf>
    <xf numFmtId="1" fontId="16" fillId="5" borderId="32" xfId="14" applyFont="1" applyFill="1" applyBorder="1">
      <alignment horizontal="left" vertical="center" wrapText="1"/>
    </xf>
    <xf numFmtId="1" fontId="16" fillId="5" borderId="41" xfId="14" applyFont="1" applyFill="1" applyBorder="1">
      <alignment horizontal="left" vertical="center" wrapText="1"/>
    </xf>
    <xf numFmtId="0" fontId="32" fillId="5" borderId="28" xfId="16" applyFont="1" applyFill="1" applyBorder="1">
      <alignment horizontal="center" vertical="center" wrapText="1"/>
    </xf>
    <xf numFmtId="0" fontId="32" fillId="5" borderId="28" xfId="36" applyFont="1" applyFill="1" applyBorder="1" applyAlignment="1">
      <alignment horizontal="center" vertical="center"/>
    </xf>
    <xf numFmtId="0" fontId="35" fillId="5" borderId="22" xfId="17" applyFill="1" applyBorder="1">
      <alignment horizontal="center" vertical="center" wrapText="1"/>
    </xf>
    <xf numFmtId="0" fontId="35" fillId="5" borderId="27" xfId="17" applyFill="1" applyBorder="1">
      <alignment horizontal="center" vertical="center" wrapText="1"/>
    </xf>
    <xf numFmtId="0" fontId="16" fillId="5" borderId="22" xfId="17" applyFont="1" applyFill="1" applyBorder="1">
      <alignment horizontal="center" vertical="center" wrapText="1"/>
    </xf>
    <xf numFmtId="0" fontId="40" fillId="0" borderId="66" xfId="2" applyFont="1" applyBorder="1" applyAlignment="1">
      <alignment horizontal="center" vertical="center" wrapText="1"/>
    </xf>
    <xf numFmtId="0" fontId="40" fillId="0" borderId="66" xfId="2" applyFont="1" applyBorder="1" applyAlignment="1">
      <alignment horizontal="center" vertical="center"/>
    </xf>
    <xf numFmtId="0" fontId="40" fillId="0" borderId="66" xfId="2" applyFont="1" applyBorder="1" applyAlignment="1">
      <alignment horizontal="center" vertical="center" wrapText="1" readingOrder="2"/>
    </xf>
    <xf numFmtId="0" fontId="40" fillId="0" borderId="66" xfId="2" applyFont="1" applyBorder="1" applyAlignment="1">
      <alignment horizontal="center" vertical="center" readingOrder="2"/>
    </xf>
    <xf numFmtId="0" fontId="21" fillId="0" borderId="66" xfId="6" applyFont="1" applyBorder="1" applyAlignment="1">
      <alignment horizontal="center" vertical="center" wrapText="1"/>
    </xf>
    <xf numFmtId="0" fontId="21" fillId="0" borderId="66" xfId="6" applyFont="1" applyBorder="1" applyAlignment="1">
      <alignment horizontal="center" vertical="center"/>
    </xf>
    <xf numFmtId="1" fontId="21" fillId="8" borderId="46" xfId="15" applyFont="1" applyFill="1" applyBorder="1">
      <alignment horizontal="center" vertical="center"/>
    </xf>
    <xf numFmtId="1" fontId="21" fillId="8" borderId="44" xfId="15" applyFont="1" applyFill="1" applyBorder="1">
      <alignment horizontal="center" vertical="center"/>
    </xf>
    <xf numFmtId="1" fontId="21" fillId="8" borderId="33" xfId="15" applyFont="1" applyFill="1" applyBorder="1">
      <alignment horizontal="center" vertical="center"/>
    </xf>
    <xf numFmtId="0" fontId="16" fillId="8" borderId="47" xfId="16" applyFont="1" applyFill="1" applyBorder="1">
      <alignment horizontal="center" vertical="center" wrapText="1"/>
    </xf>
    <xf numFmtId="0" fontId="16" fillId="8" borderId="45" xfId="16" applyFont="1" applyFill="1" applyBorder="1">
      <alignment horizontal="center" vertical="center" wrapText="1"/>
    </xf>
    <xf numFmtId="0" fontId="16" fillId="8" borderId="40" xfId="16" applyFont="1" applyFill="1" applyBorder="1">
      <alignment horizontal="center" vertical="center" wrapText="1"/>
    </xf>
    <xf numFmtId="1" fontId="21" fillId="8" borderId="20" xfId="15" applyFont="1" applyFill="1" applyBorder="1">
      <alignment horizontal="center" vertical="center"/>
    </xf>
    <xf numFmtId="1" fontId="21" fillId="8" borderId="10" xfId="15" applyFont="1" applyFill="1" applyBorder="1">
      <alignment horizontal="center" vertical="center"/>
    </xf>
    <xf numFmtId="1" fontId="21" fillId="8" borderId="18" xfId="15" applyFont="1" applyFill="1" applyBorder="1">
      <alignment horizontal="center" vertical="center"/>
    </xf>
    <xf numFmtId="0" fontId="16" fillId="8" borderId="21" xfId="16" applyFont="1" applyFill="1" applyBorder="1">
      <alignment horizontal="center" vertical="center" wrapText="1"/>
    </xf>
    <xf numFmtId="0" fontId="16" fillId="8" borderId="11" xfId="16" applyFont="1" applyFill="1" applyBorder="1">
      <alignment horizontal="center" vertical="center" wrapText="1"/>
    </xf>
    <xf numFmtId="0" fontId="16" fillId="8" borderId="19" xfId="16" applyFont="1" applyFill="1" applyBorder="1">
      <alignment horizontal="center" vertical="center" wrapText="1"/>
    </xf>
    <xf numFmtId="0" fontId="27" fillId="8" borderId="95" xfId="16" applyFont="1" applyFill="1" applyBorder="1">
      <alignment horizontal="center" vertical="center" wrapText="1"/>
    </xf>
    <xf numFmtId="0" fontId="27" fillId="8" borderId="28" xfId="16" applyFont="1" applyFill="1" applyBorder="1">
      <alignment horizontal="center" vertical="center" wrapText="1"/>
    </xf>
    <xf numFmtId="0" fontId="27" fillId="8" borderId="101" xfId="16" applyFont="1" applyFill="1" applyBorder="1">
      <alignment horizontal="center" vertical="center" wrapText="1"/>
    </xf>
    <xf numFmtId="0" fontId="27" fillId="8" borderId="102" xfId="16" applyFont="1" applyFill="1" applyBorder="1">
      <alignment horizontal="center" vertical="center" wrapText="1"/>
    </xf>
    <xf numFmtId="0" fontId="17" fillId="0" borderId="48" xfId="0" applyFont="1" applyBorder="1" applyAlignment="1">
      <alignment horizontal="right" vertical="center" wrapText="1" readingOrder="2"/>
    </xf>
    <xf numFmtId="0" fontId="17" fillId="0" borderId="46" xfId="0" applyFont="1" applyBorder="1" applyAlignment="1">
      <alignment horizontal="right" vertical="center" wrapText="1" readingOrder="2"/>
    </xf>
    <xf numFmtId="0" fontId="31" fillId="0" borderId="47" xfId="0" applyFont="1" applyBorder="1" applyAlignment="1">
      <alignment horizontal="left" vertical="center" wrapText="1" readingOrder="1"/>
    </xf>
    <xf numFmtId="0" fontId="31" fillId="0" borderId="48" xfId="0" applyFont="1" applyBorder="1" applyAlignment="1">
      <alignment horizontal="left" vertical="center" wrapText="1" readingOrder="1"/>
    </xf>
    <xf numFmtId="0" fontId="88" fillId="4" borderId="0" xfId="2" applyFont="1" applyFill="1" applyAlignment="1">
      <alignment horizontal="center" vertical="center"/>
    </xf>
    <xf numFmtId="0" fontId="82" fillId="4" borderId="0" xfId="2" applyFont="1" applyFill="1" applyAlignment="1">
      <alignment horizontal="center" vertical="center" wrapText="1"/>
    </xf>
    <xf numFmtId="0" fontId="89" fillId="4" borderId="0" xfId="2" applyFont="1" applyFill="1" applyAlignment="1">
      <alignment horizontal="center" vertical="center"/>
    </xf>
    <xf numFmtId="0" fontId="21" fillId="4" borderId="0" xfId="6" applyFont="1" applyFill="1" applyAlignment="1">
      <alignment horizontal="center" vertical="center"/>
    </xf>
    <xf numFmtId="0" fontId="21" fillId="8" borderId="91" xfId="37" applyFont="1" applyFill="1" applyBorder="1" applyAlignment="1">
      <alignment horizontal="center" vertical="center" wrapText="1"/>
    </xf>
    <xf numFmtId="0" fontId="21" fillId="8" borderId="85" xfId="37" applyFont="1" applyFill="1" applyBorder="1" applyAlignment="1">
      <alignment horizontal="center" vertical="center" wrapText="1"/>
    </xf>
    <xf numFmtId="0" fontId="16" fillId="8" borderId="92" xfId="37" applyFont="1" applyFill="1" applyBorder="1" applyAlignment="1">
      <alignment horizontal="center" vertical="center" wrapText="1"/>
    </xf>
    <xf numFmtId="0" fontId="16" fillId="8" borderId="93" xfId="37" applyFont="1" applyFill="1" applyBorder="1" applyAlignment="1">
      <alignment horizontal="center" vertical="center" wrapText="1"/>
    </xf>
    <xf numFmtId="0" fontId="21" fillId="8" borderId="86" xfId="16" applyFont="1" applyFill="1" applyBorder="1">
      <alignment horizontal="center" vertical="center" wrapText="1"/>
    </xf>
    <xf numFmtId="0" fontId="88" fillId="4" borderId="0" xfId="2" applyFont="1" applyFill="1" applyAlignment="1">
      <alignment horizontal="center" vertical="center" readingOrder="2"/>
    </xf>
    <xf numFmtId="0" fontId="31" fillId="0" borderId="0" xfId="0" applyFont="1" applyBorder="1" applyAlignment="1">
      <alignment horizontal="left" vertical="center" wrapText="1" readingOrder="1"/>
    </xf>
    <xf numFmtId="0" fontId="27" fillId="5" borderId="25" xfId="16" applyFont="1" applyFill="1" applyBorder="1">
      <alignment horizontal="center" vertical="center" wrapText="1"/>
    </xf>
    <xf numFmtId="0" fontId="27" fillId="5" borderId="7" xfId="16" applyFont="1" applyFill="1" applyBorder="1">
      <alignment horizontal="center" vertical="center" wrapText="1"/>
    </xf>
    <xf numFmtId="0" fontId="27" fillId="5" borderId="24" xfId="16" applyFont="1" applyFill="1" applyBorder="1">
      <alignment horizontal="center" vertical="center" wrapText="1"/>
    </xf>
    <xf numFmtId="0" fontId="31" fillId="0" borderId="48" xfId="0" applyFont="1" applyBorder="1" applyAlignment="1">
      <alignment horizontal="left" readingOrder="1"/>
    </xf>
    <xf numFmtId="0" fontId="17" fillId="0" borderId="48" xfId="0" applyFont="1" applyBorder="1" applyAlignment="1">
      <alignment horizontal="right" readingOrder="2"/>
    </xf>
    <xf numFmtId="0" fontId="17" fillId="0" borderId="0" xfId="0" applyFont="1" applyFill="1" applyAlignment="1">
      <alignment horizontal="right" vertical="center" wrapText="1" readingOrder="2"/>
    </xf>
    <xf numFmtId="1" fontId="21" fillId="5" borderId="46" xfId="15" applyFont="1" applyFill="1" applyBorder="1">
      <alignment horizontal="center" vertical="center"/>
    </xf>
    <xf numFmtId="1" fontId="21" fillId="5" borderId="44" xfId="15" applyFont="1" applyFill="1" applyBorder="1">
      <alignment horizontal="center" vertical="center"/>
    </xf>
    <xf numFmtId="1" fontId="21" fillId="5" borderId="33" xfId="15" applyFont="1" applyFill="1" applyBorder="1">
      <alignment horizontal="center" vertical="center"/>
    </xf>
    <xf numFmtId="0" fontId="16" fillId="5" borderId="47" xfId="16" applyFont="1" applyFill="1" applyBorder="1">
      <alignment horizontal="center" vertical="center" wrapText="1"/>
    </xf>
    <xf numFmtId="0" fontId="16" fillId="5" borderId="45" xfId="16" applyFont="1" applyFill="1" applyBorder="1">
      <alignment horizontal="center" vertical="center" wrapText="1"/>
    </xf>
    <xf numFmtId="0" fontId="16" fillId="5" borderId="40" xfId="16" applyFont="1" applyFill="1" applyBorder="1">
      <alignment horizontal="center" vertical="center" wrapText="1"/>
    </xf>
    <xf numFmtId="0" fontId="21" fillId="5" borderId="34" xfId="10" applyFill="1" applyBorder="1" applyAlignment="1">
      <alignment horizontal="right" vertical="center" wrapText="1"/>
    </xf>
    <xf numFmtId="0" fontId="21" fillId="5" borderId="38" xfId="10" applyFill="1" applyBorder="1" applyAlignment="1">
      <alignment horizontal="right" vertical="center" wrapText="1"/>
    </xf>
    <xf numFmtId="0" fontId="16" fillId="5" borderId="35" xfId="16" applyFont="1" applyFill="1" applyBorder="1" applyAlignment="1">
      <alignment horizontal="left" vertical="center" wrapText="1"/>
    </xf>
    <xf numFmtId="0" fontId="16" fillId="5" borderId="39" xfId="16" applyFont="1" applyFill="1" applyBorder="1" applyAlignment="1">
      <alignment horizontal="left" vertical="center" wrapText="1"/>
    </xf>
    <xf numFmtId="1" fontId="91" fillId="5" borderId="35" xfId="14" applyFont="1" applyFill="1" applyBorder="1" applyAlignment="1">
      <alignment horizontal="left" vertical="center" wrapText="1" readingOrder="1"/>
    </xf>
    <xf numFmtId="1" fontId="91" fillId="5" borderId="39" xfId="14" applyFont="1" applyFill="1" applyBorder="1" applyAlignment="1">
      <alignment horizontal="left" vertical="center" wrapText="1" readingOrder="1"/>
    </xf>
    <xf numFmtId="0" fontId="17" fillId="0" borderId="48" xfId="97" applyBorder="1" applyAlignment="1">
      <alignment horizontal="right" vertical="center" readingOrder="2"/>
    </xf>
    <xf numFmtId="0" fontId="40" fillId="4" borderId="0" xfId="2" applyFont="1" applyFill="1" applyAlignment="1">
      <alignment horizontal="center" vertical="center" wrapText="1"/>
    </xf>
    <xf numFmtId="0" fontId="40" fillId="4" borderId="0" xfId="2" applyFont="1" applyFill="1" applyAlignment="1">
      <alignment horizontal="center" vertical="center"/>
    </xf>
    <xf numFmtId="0" fontId="40" fillId="4" borderId="0" xfId="2" applyFont="1" applyFill="1" applyAlignment="1">
      <alignment horizontal="center" vertical="center" wrapText="1" readingOrder="2"/>
    </xf>
    <xf numFmtId="0" fontId="40" fillId="4" borderId="0" xfId="2" applyFont="1" applyFill="1" applyAlignment="1">
      <alignment horizontal="center" vertical="center" readingOrder="2"/>
    </xf>
    <xf numFmtId="0" fontId="21" fillId="4" borderId="0" xfId="6" applyFont="1" applyFill="1" applyAlignment="1">
      <alignment horizontal="center" vertical="center" wrapText="1"/>
    </xf>
    <xf numFmtId="0" fontId="21" fillId="5" borderId="57" xfId="10" applyFill="1" applyBorder="1">
      <alignment horizontal="right" vertical="center" wrapText="1"/>
    </xf>
    <xf numFmtId="0" fontId="21" fillId="5" borderId="54" xfId="10" applyFill="1" applyBorder="1">
      <alignment horizontal="right" vertical="center" wrapText="1"/>
    </xf>
    <xf numFmtId="0" fontId="21" fillId="5" borderId="47" xfId="16" applyFont="1" applyFill="1" applyBorder="1">
      <alignment horizontal="center" vertical="center" wrapText="1"/>
    </xf>
    <xf numFmtId="0" fontId="21" fillId="5" borderId="48" xfId="16" applyFont="1" applyFill="1" applyBorder="1">
      <alignment horizontal="center" vertical="center" wrapText="1"/>
    </xf>
    <xf numFmtId="0" fontId="21" fillId="5" borderId="40" xfId="16" applyFont="1" applyFill="1" applyBorder="1">
      <alignment horizontal="center" vertical="center" wrapText="1"/>
    </xf>
    <xf numFmtId="0" fontId="21" fillId="5" borderId="8" xfId="16" applyFont="1" applyFill="1" applyBorder="1">
      <alignment horizontal="center" vertical="center" wrapText="1"/>
    </xf>
    <xf numFmtId="0" fontId="21" fillId="5" borderId="46" xfId="16" applyFont="1" applyFill="1" applyBorder="1">
      <alignment horizontal="center" vertical="center" wrapText="1"/>
    </xf>
    <xf numFmtId="0" fontId="21" fillId="5" borderId="33" xfId="16" applyFont="1" applyFill="1" applyBorder="1">
      <alignment horizontal="center" vertical="center" wrapText="1"/>
    </xf>
    <xf numFmtId="1" fontId="16" fillId="5" borderId="42" xfId="14" applyFont="1" applyFill="1" applyBorder="1">
      <alignment horizontal="left" vertical="center" wrapText="1"/>
    </xf>
    <xf numFmtId="1" fontId="16" fillId="5" borderId="43" xfId="14" applyFont="1" applyFill="1" applyBorder="1">
      <alignment horizontal="left" vertical="center" wrapText="1"/>
    </xf>
    <xf numFmtId="0" fontId="27" fillId="5" borderId="25" xfId="16" applyFont="1" applyFill="1" applyBorder="1" applyAlignment="1">
      <alignment horizontal="center" vertical="center" wrapText="1" readingOrder="1"/>
    </xf>
    <xf numFmtId="0" fontId="27" fillId="5" borderId="7" xfId="16" applyFont="1" applyFill="1" applyBorder="1" applyAlignment="1">
      <alignment horizontal="center" vertical="center" wrapText="1" readingOrder="1"/>
    </xf>
    <xf numFmtId="0" fontId="27" fillId="5" borderId="46" xfId="16" applyFont="1" applyFill="1" applyBorder="1">
      <alignment horizontal="center" vertical="center" wrapText="1"/>
    </xf>
    <xf numFmtId="0" fontId="27" fillId="5" borderId="44" xfId="16" applyFont="1" applyFill="1" applyBorder="1">
      <alignment horizontal="center" vertical="center" wrapText="1"/>
    </xf>
    <xf numFmtId="0" fontId="27" fillId="5" borderId="33" xfId="16" applyFont="1" applyFill="1" applyBorder="1">
      <alignment horizontal="center" vertical="center" wrapText="1"/>
    </xf>
    <xf numFmtId="0" fontId="27" fillId="5" borderId="29" xfId="16" applyFont="1" applyFill="1" applyBorder="1">
      <alignment horizontal="center" vertical="center" wrapText="1"/>
    </xf>
    <xf numFmtId="0" fontId="27" fillId="5" borderId="28" xfId="16" applyFont="1" applyFill="1" applyBorder="1">
      <alignment horizontal="center" vertical="center" wrapText="1"/>
    </xf>
    <xf numFmtId="0" fontId="31" fillId="0" borderId="48" xfId="97" applyFont="1" applyFill="1" applyBorder="1" applyAlignment="1">
      <alignment horizontal="left" vertical="center"/>
    </xf>
    <xf numFmtId="0" fontId="17" fillId="0" borderId="0" xfId="0" applyFont="1" applyAlignment="1">
      <alignment horizontal="right" vertical="top" readingOrder="2"/>
    </xf>
    <xf numFmtId="0" fontId="31" fillId="0" borderId="0" xfId="0" applyFont="1" applyAlignment="1">
      <alignment horizontal="left" vertical="top" wrapText="1"/>
    </xf>
    <xf numFmtId="0" fontId="17" fillId="0" borderId="0" xfId="0" applyFont="1" applyAlignment="1">
      <alignment horizontal="right" vertical="top" wrapText="1" readingOrder="2"/>
    </xf>
    <xf numFmtId="1" fontId="16" fillId="5" borderId="35" xfId="14" applyFont="1" applyFill="1" applyBorder="1" applyAlignment="1">
      <alignment horizontal="left" vertical="center" wrapText="1" indent="1"/>
    </xf>
    <xf numFmtId="1" fontId="44" fillId="5" borderId="53" xfId="14" applyFont="1" applyFill="1" applyBorder="1" applyAlignment="1">
      <alignment horizontal="left" vertical="center" wrapText="1" indent="1"/>
    </xf>
    <xf numFmtId="0" fontId="21" fillId="5" borderId="77" xfId="10" applyFill="1" applyBorder="1">
      <alignment horizontal="right" vertical="center" wrapText="1"/>
    </xf>
    <xf numFmtId="0" fontId="21" fillId="5" borderId="84" xfId="10" applyFill="1" applyBorder="1">
      <alignment horizontal="right" vertical="center" wrapText="1"/>
    </xf>
    <xf numFmtId="0" fontId="17" fillId="0" borderId="0" xfId="0" applyFont="1" applyAlignment="1">
      <alignment horizontal="right" vertical="center" readingOrder="2"/>
    </xf>
    <xf numFmtId="0" fontId="31" fillId="0" borderId="0" xfId="0" applyFont="1" applyAlignment="1">
      <alignment horizontal="left" vertical="center" wrapText="1" readingOrder="1"/>
    </xf>
    <xf numFmtId="0" fontId="21" fillId="5" borderId="34" xfId="10" applyFill="1" applyBorder="1" applyAlignment="1">
      <alignment horizontal="right" vertical="center" wrapText="1" indent="1"/>
    </xf>
    <xf numFmtId="0" fontId="21" fillId="5" borderId="52" xfId="10" applyFill="1" applyBorder="1" applyAlignment="1">
      <alignment horizontal="right" vertical="center" wrapText="1" indent="1"/>
    </xf>
    <xf numFmtId="0" fontId="31" fillId="3" borderId="0" xfId="0" applyFont="1" applyFill="1" applyAlignment="1">
      <alignment horizontal="left" vertical="top" wrapText="1"/>
    </xf>
    <xf numFmtId="0" fontId="17" fillId="3" borderId="0" xfId="0" applyFont="1" applyFill="1" applyAlignment="1">
      <alignment horizontal="right" vertical="top" readingOrder="2"/>
    </xf>
    <xf numFmtId="0" fontId="40" fillId="3" borderId="0" xfId="2" applyFont="1" applyFill="1" applyAlignment="1">
      <alignment horizontal="center" vertical="center" wrapText="1"/>
    </xf>
    <xf numFmtId="0" fontId="40" fillId="3" borderId="0" xfId="2" applyFont="1" applyFill="1" applyAlignment="1">
      <alignment horizontal="center" vertical="center"/>
    </xf>
    <xf numFmtId="0" fontId="40" fillId="3" borderId="0" xfId="2" applyFont="1" applyFill="1" applyAlignment="1">
      <alignment horizontal="center" vertical="center" wrapText="1" readingOrder="2"/>
    </xf>
    <xf numFmtId="0" fontId="40" fillId="3" borderId="0" xfId="2" applyFont="1" applyFill="1" applyAlignment="1">
      <alignment horizontal="center" vertical="center" readingOrder="2"/>
    </xf>
    <xf numFmtId="0" fontId="21" fillId="3" borderId="0" xfId="6" applyFont="1" applyFill="1" applyAlignment="1">
      <alignment horizontal="center" vertical="center"/>
    </xf>
    <xf numFmtId="0" fontId="16" fillId="5" borderId="26" xfId="17" applyFont="1" applyFill="1" applyBorder="1">
      <alignment horizontal="center" vertical="center" wrapText="1"/>
    </xf>
    <xf numFmtId="0" fontId="35" fillId="5" borderId="17" xfId="17" applyFill="1" applyBorder="1">
      <alignment horizontal="center" vertical="center" wrapText="1"/>
    </xf>
    <xf numFmtId="0" fontId="35" fillId="5" borderId="26" xfId="17" applyFill="1" applyBorder="1">
      <alignment horizontal="center" vertical="center" wrapText="1"/>
    </xf>
    <xf numFmtId="0" fontId="27" fillId="5" borderId="26" xfId="16" applyFont="1" applyFill="1" applyBorder="1">
      <alignment horizontal="center" vertical="center" wrapText="1"/>
    </xf>
    <xf numFmtId="0" fontId="27" fillId="5" borderId="9" xfId="16" applyFont="1" applyFill="1" applyBorder="1">
      <alignment horizontal="center" vertical="center" wrapText="1"/>
    </xf>
    <xf numFmtId="0" fontId="27" fillId="5" borderId="17" xfId="16" applyFont="1" applyFill="1" applyBorder="1">
      <alignment horizontal="center" vertical="center" wrapText="1"/>
    </xf>
    <xf numFmtId="0" fontId="27" fillId="5" borderId="20" xfId="16" applyFont="1" applyFill="1" applyBorder="1">
      <alignment horizontal="center" vertical="center" wrapText="1"/>
    </xf>
    <xf numFmtId="0" fontId="27" fillId="5" borderId="10" xfId="16" applyFont="1" applyFill="1" applyBorder="1">
      <alignment horizontal="center" vertical="center" wrapText="1"/>
    </xf>
    <xf numFmtId="0" fontId="27" fillId="5" borderId="15" xfId="16" applyFont="1" applyFill="1" applyBorder="1">
      <alignment horizontal="center" vertical="center" wrapText="1"/>
    </xf>
    <xf numFmtId="1" fontId="16" fillId="5" borderId="47" xfId="14" applyFont="1" applyFill="1" applyBorder="1" applyAlignment="1">
      <alignment horizontal="center" vertical="center" wrapText="1"/>
    </xf>
    <xf numFmtId="1" fontId="16" fillId="5" borderId="45" xfId="14" applyFont="1" applyFill="1" applyBorder="1" applyAlignment="1">
      <alignment horizontal="center" vertical="center" wrapText="1"/>
    </xf>
    <xf numFmtId="1" fontId="16" fillId="5" borderId="40" xfId="14" applyFont="1" applyFill="1" applyBorder="1" applyAlignment="1">
      <alignment horizontal="center" vertical="center" wrapText="1"/>
    </xf>
    <xf numFmtId="0" fontId="21" fillId="5" borderId="46" xfId="10" applyFill="1" applyBorder="1" applyAlignment="1">
      <alignment horizontal="center" vertical="center" wrapText="1"/>
    </xf>
    <xf numFmtId="0" fontId="21" fillId="5" borderId="44" xfId="10" applyFill="1" applyBorder="1" applyAlignment="1">
      <alignment horizontal="center" vertical="center" wrapText="1"/>
    </xf>
    <xf numFmtId="0" fontId="21" fillId="5" borderId="33" xfId="10" applyFill="1" applyBorder="1" applyAlignment="1">
      <alignment horizontal="center" vertical="center" wrapText="1"/>
    </xf>
    <xf numFmtId="0" fontId="31" fillId="0" borderId="0" xfId="26" applyFont="1">
      <alignment horizontal="left" vertical="center"/>
    </xf>
    <xf numFmtId="0" fontId="35" fillId="5" borderId="29" xfId="16" applyFont="1" applyFill="1" applyBorder="1" applyAlignment="1">
      <alignment horizontal="center" vertical="top" wrapText="1"/>
    </xf>
    <xf numFmtId="0" fontId="35" fillId="5" borderId="28" xfId="16" applyFont="1" applyFill="1" applyBorder="1" applyAlignment="1">
      <alignment horizontal="center" vertical="top" wrapText="1"/>
    </xf>
    <xf numFmtId="0" fontId="17" fillId="0" borderId="48" xfId="25" applyFont="1" applyBorder="1" applyAlignment="1">
      <alignment horizontal="right" vertical="center" readingOrder="2"/>
    </xf>
    <xf numFmtId="0" fontId="17" fillId="0" borderId="0" xfId="25" applyFont="1" applyAlignment="1">
      <alignment horizontal="right" vertical="center" readingOrder="2"/>
    </xf>
    <xf numFmtId="0" fontId="27" fillId="5" borderId="47" xfId="16" applyFont="1" applyFill="1" applyBorder="1">
      <alignment horizontal="center" vertical="center" wrapText="1"/>
    </xf>
    <xf numFmtId="0" fontId="27" fillId="5" borderId="48" xfId="16" applyFont="1" applyFill="1" applyBorder="1">
      <alignment horizontal="center" vertical="center" wrapText="1"/>
    </xf>
    <xf numFmtId="0" fontId="27" fillId="5" borderId="45" xfId="16" applyFont="1" applyFill="1" applyBorder="1">
      <alignment horizontal="center" vertical="center" wrapText="1"/>
    </xf>
    <xf numFmtId="0" fontId="27" fillId="5" borderId="0" xfId="16" applyFont="1" applyFill="1" applyBorder="1">
      <alignment horizontal="center" vertical="center" wrapText="1"/>
    </xf>
    <xf numFmtId="0" fontId="27" fillId="5" borderId="40" xfId="16" applyFont="1" applyFill="1" applyBorder="1">
      <alignment horizontal="center" vertical="center" wrapText="1"/>
    </xf>
    <xf numFmtId="0" fontId="27" fillId="5" borderId="8" xfId="16" applyFont="1" applyFill="1" applyBorder="1">
      <alignment horizontal="center" vertical="center" wrapText="1"/>
    </xf>
    <xf numFmtId="0" fontId="27" fillId="5" borderId="47" xfId="16" applyFont="1" applyFill="1" applyBorder="1" applyAlignment="1">
      <alignment horizontal="center" vertical="center" wrapText="1" readingOrder="1"/>
    </xf>
    <xf numFmtId="0" fontId="27" fillId="5" borderId="48" xfId="16" applyFont="1" applyFill="1" applyBorder="1" applyAlignment="1">
      <alignment horizontal="center" vertical="center" wrapText="1" readingOrder="1"/>
    </xf>
    <xf numFmtId="0" fontId="27" fillId="5" borderId="46" xfId="16" applyFont="1" applyFill="1" applyBorder="1" applyAlignment="1">
      <alignment horizontal="center" vertical="center" wrapText="1" readingOrder="1"/>
    </xf>
    <xf numFmtId="0" fontId="27" fillId="5" borderId="45" xfId="16" applyFont="1" applyFill="1" applyBorder="1" applyAlignment="1">
      <alignment horizontal="center" vertical="center" wrapText="1" readingOrder="1"/>
    </xf>
    <xf numFmtId="0" fontId="27" fillId="5" borderId="0" xfId="16" applyFont="1" applyFill="1" applyBorder="1" applyAlignment="1">
      <alignment horizontal="center" vertical="center" wrapText="1" readingOrder="1"/>
    </xf>
    <xf numFmtId="0" fontId="27" fillId="5" borderId="44" xfId="16" applyFont="1" applyFill="1" applyBorder="1" applyAlignment="1">
      <alignment horizontal="center" vertical="center" wrapText="1" readingOrder="1"/>
    </xf>
    <xf numFmtId="0" fontId="40" fillId="0" borderId="0" xfId="0" applyFont="1" applyAlignment="1">
      <alignment horizontal="center" wrapText="1"/>
    </xf>
    <xf numFmtId="0" fontId="40" fillId="0" borderId="0" xfId="0" applyFont="1" applyAlignment="1">
      <alignment horizontal="center"/>
    </xf>
    <xf numFmtId="0" fontId="40" fillId="0" borderId="0" xfId="0" applyFont="1" applyAlignment="1">
      <alignment horizontal="center" wrapText="1" readingOrder="2"/>
    </xf>
    <xf numFmtId="0" fontId="40" fillId="0" borderId="0" xfId="0" applyFont="1" applyAlignment="1">
      <alignment horizontal="center" readingOrder="2"/>
    </xf>
    <xf numFmtId="0" fontId="21" fillId="0" borderId="0" xfId="0" applyFont="1" applyAlignment="1">
      <alignment horizontal="center" vertical="center" wrapText="1"/>
    </xf>
    <xf numFmtId="0" fontId="21" fillId="0" borderId="0" xfId="0" applyFont="1" applyAlignment="1">
      <alignment horizontal="center" vertical="center"/>
    </xf>
    <xf numFmtId="0" fontId="21" fillId="0" borderId="0" xfId="2" applyFont="1" applyAlignment="1">
      <alignment horizontal="center" vertical="center" wrapText="1"/>
    </xf>
    <xf numFmtId="0" fontId="21" fillId="0" borderId="0" xfId="2" applyFont="1" applyAlignment="1">
      <alignment horizontal="center" vertical="center"/>
    </xf>
    <xf numFmtId="0" fontId="21" fillId="5" borderId="77" xfId="10" applyFill="1" applyBorder="1" applyAlignment="1">
      <alignment horizontal="right" vertical="center" wrapText="1" readingOrder="2"/>
    </xf>
    <xf numFmtId="0" fontId="21" fillId="5" borderId="78" xfId="10" applyFill="1" applyBorder="1" applyAlignment="1">
      <alignment horizontal="right" vertical="center" wrapText="1" readingOrder="2"/>
    </xf>
    <xf numFmtId="0" fontId="21" fillId="5" borderId="84" xfId="10" applyFill="1" applyBorder="1" applyAlignment="1">
      <alignment horizontal="right" vertical="center" wrapText="1" readingOrder="2"/>
    </xf>
    <xf numFmtId="1" fontId="16" fillId="5" borderId="74" xfId="14" applyFont="1" applyFill="1" applyBorder="1">
      <alignment horizontal="left" vertical="center" wrapText="1"/>
    </xf>
    <xf numFmtId="1" fontId="16" fillId="5" borderId="75" xfId="14" applyFont="1" applyFill="1" applyBorder="1">
      <alignment horizontal="left" vertical="center" wrapText="1"/>
    </xf>
    <xf numFmtId="1" fontId="16" fillId="5" borderId="76" xfId="14" applyFont="1" applyFill="1" applyBorder="1">
      <alignment horizontal="left" vertical="center" wrapText="1"/>
    </xf>
    <xf numFmtId="0" fontId="32" fillId="5" borderId="29" xfId="16" applyFont="1" applyFill="1" applyBorder="1">
      <alignment horizontal="center" vertical="center" wrapText="1"/>
    </xf>
    <xf numFmtId="0" fontId="32" fillId="5" borderId="29" xfId="36" applyFont="1" applyFill="1" applyBorder="1" applyAlignment="1">
      <alignment horizontal="center" vertical="center"/>
    </xf>
    <xf numFmtId="0" fontId="16" fillId="0" borderId="46" xfId="160" applyFont="1" applyBorder="1" applyAlignment="1">
      <alignment horizontal="center" vertical="center"/>
    </xf>
    <xf numFmtId="0" fontId="16" fillId="0" borderId="44" xfId="160" applyFont="1" applyBorder="1" applyAlignment="1">
      <alignment horizontal="center" vertical="center"/>
    </xf>
    <xf numFmtId="0" fontId="16" fillId="0" borderId="89" xfId="160" applyFont="1" applyBorder="1" applyAlignment="1">
      <alignment horizontal="center" vertical="center"/>
    </xf>
    <xf numFmtId="0" fontId="16" fillId="5" borderId="98" xfId="160" applyFont="1" applyFill="1" applyBorder="1" applyAlignment="1">
      <alignment horizontal="center" vertical="center"/>
    </xf>
    <xf numFmtId="0" fontId="16" fillId="5" borderId="0" xfId="160" applyFont="1" applyFill="1" applyBorder="1" applyAlignment="1">
      <alignment horizontal="center" vertical="center"/>
    </xf>
    <xf numFmtId="0" fontId="16" fillId="5" borderId="99" xfId="160" applyFont="1" applyFill="1" applyBorder="1" applyAlignment="1">
      <alignment horizontal="center" vertical="center"/>
    </xf>
    <xf numFmtId="0" fontId="16" fillId="0" borderId="87" xfId="160" applyFont="1" applyBorder="1" applyAlignment="1">
      <alignment horizontal="center" vertical="center"/>
    </xf>
    <xf numFmtId="0" fontId="16" fillId="5" borderId="8" xfId="160" applyFont="1" applyFill="1" applyBorder="1" applyAlignment="1">
      <alignment horizontal="center" vertical="center"/>
    </xf>
    <xf numFmtId="0" fontId="16" fillId="0" borderId="48" xfId="160" applyFont="1" applyBorder="1" applyAlignment="1">
      <alignment horizontal="center" vertical="center"/>
    </xf>
    <xf numFmtId="0" fontId="16" fillId="0" borderId="0" xfId="160" applyFont="1" applyBorder="1" applyAlignment="1">
      <alignment horizontal="center" vertical="center"/>
    </xf>
    <xf numFmtId="0" fontId="16" fillId="0" borderId="8" xfId="160" applyFont="1" applyBorder="1" applyAlignment="1">
      <alignment horizontal="center" vertical="center"/>
    </xf>
    <xf numFmtId="0" fontId="21" fillId="0" borderId="46" xfId="160" applyFont="1" applyBorder="1" applyAlignment="1">
      <alignment horizontal="center" vertical="center" readingOrder="2"/>
    </xf>
    <xf numFmtId="0" fontId="21" fillId="0" borderId="44" xfId="160" applyFont="1" applyBorder="1" applyAlignment="1">
      <alignment horizontal="center" vertical="center" readingOrder="2"/>
    </xf>
    <xf numFmtId="0" fontId="21" fillId="0" borderId="89" xfId="160" applyFont="1" applyBorder="1" applyAlignment="1">
      <alignment horizontal="center" vertical="center" readingOrder="2"/>
    </xf>
    <xf numFmtId="0" fontId="21" fillId="5" borderId="87" xfId="160" applyFont="1" applyFill="1" applyBorder="1" applyAlignment="1">
      <alignment horizontal="center" vertical="center" readingOrder="2"/>
    </xf>
    <xf numFmtId="0" fontId="21" fillId="5" borderId="44" xfId="160" applyFont="1" applyFill="1" applyBorder="1" applyAlignment="1">
      <alignment horizontal="center" vertical="center" readingOrder="2"/>
    </xf>
    <xf numFmtId="0" fontId="21" fillId="5" borderId="89" xfId="160" applyFont="1" applyFill="1" applyBorder="1" applyAlignment="1">
      <alignment horizontal="center" vertical="center" readingOrder="2"/>
    </xf>
    <xf numFmtId="0" fontId="21" fillId="0" borderId="87" xfId="160" applyFont="1" applyBorder="1" applyAlignment="1">
      <alignment horizontal="center" vertical="center" readingOrder="2"/>
    </xf>
    <xf numFmtId="0" fontId="21" fillId="5" borderId="33" xfId="160" applyFont="1" applyFill="1" applyBorder="1" applyAlignment="1">
      <alignment horizontal="center" vertical="center" readingOrder="2"/>
    </xf>
    <xf numFmtId="0" fontId="21" fillId="0" borderId="33" xfId="160" applyFont="1" applyBorder="1" applyAlignment="1">
      <alignment horizontal="center" vertical="center" readingOrder="2"/>
    </xf>
    <xf numFmtId="0" fontId="40" fillId="0" borderId="9" xfId="2" applyFont="1" applyBorder="1" applyAlignment="1">
      <alignment horizontal="center" vertical="center" wrapText="1"/>
    </xf>
    <xf numFmtId="0" fontId="40" fillId="0" borderId="9" xfId="2" applyFont="1" applyBorder="1" applyAlignment="1">
      <alignment horizontal="center" vertical="center"/>
    </xf>
    <xf numFmtId="0" fontId="40" fillId="0" borderId="9" xfId="2" applyFont="1" applyBorder="1" applyAlignment="1">
      <alignment horizontal="center" vertical="center" wrapText="1" readingOrder="2"/>
    </xf>
    <xf numFmtId="0" fontId="40" fillId="0" borderId="9" xfId="2" applyFont="1" applyBorder="1" applyAlignment="1">
      <alignment horizontal="center" vertical="center" readingOrder="2"/>
    </xf>
    <xf numFmtId="0" fontId="21" fillId="0" borderId="9" xfId="6" applyFont="1" applyBorder="1" applyAlignment="1">
      <alignment horizontal="center" vertical="center" wrapText="1"/>
    </xf>
    <xf numFmtId="0" fontId="21" fillId="0" borderId="9" xfId="6" applyFont="1" applyBorder="1" applyAlignment="1">
      <alignment horizontal="center" vertical="center"/>
    </xf>
    <xf numFmtId="0" fontId="21" fillId="5" borderId="27" xfId="160" applyFont="1" applyFill="1" applyBorder="1" applyAlignment="1">
      <alignment horizontal="center" vertical="center"/>
    </xf>
    <xf numFmtId="0" fontId="21" fillId="5" borderId="28" xfId="160" applyFont="1" applyFill="1" applyBorder="1" applyAlignment="1">
      <alignment horizontal="center" vertical="center"/>
    </xf>
    <xf numFmtId="0" fontId="95" fillId="5" borderId="46" xfId="160" applyFont="1" applyFill="1" applyBorder="1" applyAlignment="1">
      <alignment horizontal="center" vertical="center"/>
    </xf>
    <xf numFmtId="0" fontId="95" fillId="5" borderId="33" xfId="160" applyFont="1" applyFill="1" applyBorder="1" applyAlignment="1">
      <alignment horizontal="center" vertical="center"/>
    </xf>
    <xf numFmtId="0" fontId="16" fillId="5" borderId="27" xfId="160" applyFont="1" applyFill="1" applyBorder="1" applyAlignment="1">
      <alignment horizontal="center" vertical="center"/>
    </xf>
    <xf numFmtId="0" fontId="16" fillId="5" borderId="28" xfId="160" applyFont="1" applyFill="1" applyBorder="1" applyAlignment="1">
      <alignment horizontal="center" vertical="center"/>
    </xf>
    <xf numFmtId="0" fontId="16" fillId="5" borderId="47" xfId="160" applyFont="1" applyFill="1" applyBorder="1" applyAlignment="1">
      <alignment horizontal="center" vertical="center"/>
    </xf>
    <xf numFmtId="0" fontId="16" fillId="5" borderId="40" xfId="160" applyFont="1" applyFill="1" applyBorder="1" applyAlignment="1">
      <alignment horizontal="center" vertical="center"/>
    </xf>
    <xf numFmtId="0" fontId="31" fillId="0" borderId="13" xfId="160" applyFont="1" applyBorder="1" applyAlignment="1">
      <alignment horizontal="left" vertical="center" wrapText="1" readingOrder="1"/>
    </xf>
    <xf numFmtId="0" fontId="31" fillId="0" borderId="83" xfId="160" applyFont="1" applyBorder="1" applyAlignment="1">
      <alignment horizontal="left" vertical="center" wrapText="1" readingOrder="1"/>
    </xf>
    <xf numFmtId="0" fontId="31" fillId="0" borderId="11" xfId="160" applyFont="1" applyBorder="1" applyAlignment="1">
      <alignment horizontal="left" vertical="center" wrapText="1" readingOrder="1"/>
    </xf>
    <xf numFmtId="0" fontId="0" fillId="0" borderId="30" xfId="0" applyBorder="1" applyAlignment="1">
      <alignment horizontal="left" vertical="center" wrapText="1" readingOrder="1"/>
    </xf>
    <xf numFmtId="0" fontId="96" fillId="0" borderId="13" xfId="160" applyFont="1" applyBorder="1" applyAlignment="1">
      <alignment horizontal="right" vertical="top" wrapText="1" indent="1" readingOrder="2"/>
    </xf>
    <xf numFmtId="0" fontId="96" fillId="0" borderId="83" xfId="160" applyFont="1" applyBorder="1" applyAlignment="1">
      <alignment horizontal="right" vertical="top" wrapText="1" indent="1" readingOrder="2"/>
    </xf>
    <xf numFmtId="0" fontId="96" fillId="0" borderId="12" xfId="160" applyFont="1" applyBorder="1" applyAlignment="1">
      <alignment horizontal="right" vertical="top" wrapText="1" indent="1" readingOrder="2"/>
    </xf>
    <xf numFmtId="0" fontId="96" fillId="0" borderId="11" xfId="160" applyFont="1" applyBorder="1" applyAlignment="1">
      <alignment horizontal="right" vertical="top" wrapText="1" indent="1" readingOrder="2"/>
    </xf>
    <xf numFmtId="0" fontId="96" fillId="0" borderId="30" xfId="0" applyFont="1" applyBorder="1" applyAlignment="1">
      <alignment horizontal="right" vertical="top" wrapText="1" indent="1" readingOrder="2"/>
    </xf>
    <xf numFmtId="0" fontId="96" fillId="0" borderId="10" xfId="0" applyFont="1" applyBorder="1" applyAlignment="1">
      <alignment horizontal="right" vertical="top" wrapText="1" indent="1" readingOrder="2"/>
    </xf>
    <xf numFmtId="0" fontId="96" fillId="0" borderId="19" xfId="160" applyFont="1" applyBorder="1" applyAlignment="1">
      <alignment horizontal="right" vertical="top" wrapText="1" indent="1" readingOrder="2"/>
    </xf>
    <xf numFmtId="0" fontId="96" fillId="0" borderId="63" xfId="0" applyFont="1" applyBorder="1" applyAlignment="1">
      <alignment horizontal="right" vertical="top" wrapText="1" indent="1" readingOrder="2"/>
    </xf>
    <xf numFmtId="0" fontId="96" fillId="0" borderId="18" xfId="0" applyFont="1" applyBorder="1" applyAlignment="1">
      <alignment horizontal="right" vertical="top" wrapText="1" indent="1" readingOrder="2"/>
    </xf>
    <xf numFmtId="0" fontId="21" fillId="3" borderId="0" xfId="6" applyFont="1" applyFill="1" applyAlignment="1">
      <alignment horizontal="center" vertical="center" wrapText="1"/>
    </xf>
    <xf numFmtId="1" fontId="16" fillId="5" borderId="39" xfId="14" applyFont="1" applyFill="1" applyBorder="1" applyAlignment="1">
      <alignment horizontal="left" vertical="center" wrapText="1" indent="1"/>
    </xf>
    <xf numFmtId="0" fontId="16" fillId="5" borderId="27" xfId="17" applyFont="1" applyFill="1" applyBorder="1">
      <alignment horizontal="center" vertical="center" wrapText="1"/>
    </xf>
    <xf numFmtId="0" fontId="16" fillId="5" borderId="28" xfId="17" applyFont="1" applyFill="1" applyBorder="1">
      <alignment horizontal="center" vertical="center" wrapText="1"/>
    </xf>
    <xf numFmtId="0" fontId="21" fillId="5" borderId="34" xfId="10" applyFill="1" applyBorder="1" applyAlignment="1">
      <alignment horizontal="right" wrapText="1" indent="1"/>
    </xf>
    <xf numFmtId="0" fontId="21" fillId="5" borderId="38" xfId="10" applyFill="1" applyBorder="1" applyAlignment="1">
      <alignment horizontal="right" wrapText="1" indent="1"/>
    </xf>
    <xf numFmtId="1" fontId="16" fillId="5" borderId="35" xfId="14" applyFont="1" applyFill="1" applyBorder="1" applyAlignment="1">
      <alignment horizontal="left" wrapText="1" indent="1"/>
    </xf>
    <xf numFmtId="1" fontId="16" fillId="5" borderId="39" xfId="14" applyFont="1" applyFill="1" applyBorder="1" applyAlignment="1">
      <alignment horizontal="left" wrapText="1" indent="1"/>
    </xf>
    <xf numFmtId="0" fontId="85" fillId="5" borderId="46" xfId="336" applyFont="1" applyFill="1" applyBorder="1" applyAlignment="1">
      <alignment vertical="center" readingOrder="2"/>
    </xf>
    <xf numFmtId="0" fontId="85" fillId="5" borderId="33" xfId="336" applyFont="1" applyFill="1" applyBorder="1" applyAlignment="1">
      <alignment vertical="center" readingOrder="2"/>
    </xf>
    <xf numFmtId="0" fontId="104" fillId="5" borderId="47" xfId="336" applyFont="1" applyFill="1" applyBorder="1" applyAlignment="1">
      <alignment horizontal="center" vertical="center" readingOrder="2"/>
    </xf>
    <xf numFmtId="0" fontId="104" fillId="5" borderId="40" xfId="336" applyFont="1" applyFill="1" applyBorder="1" applyAlignment="1">
      <alignment horizontal="center" vertical="center" readingOrder="2"/>
    </xf>
    <xf numFmtId="0" fontId="40" fillId="4" borderId="0" xfId="336" applyFont="1" applyFill="1" applyAlignment="1">
      <alignment horizontal="center" vertical="center"/>
    </xf>
    <xf numFmtId="0" fontId="40" fillId="4" borderId="0" xfId="337" applyFont="1" applyFill="1" applyAlignment="1">
      <alignment horizontal="center" vertical="center" readingOrder="2"/>
    </xf>
    <xf numFmtId="0" fontId="102" fillId="0" borderId="0" xfId="338" applyFont="1" applyAlignment="1">
      <alignment horizontal="center" vertical="center" wrapText="1" readingOrder="1"/>
    </xf>
    <xf numFmtId="0" fontId="102" fillId="0" borderId="0" xfId="338" applyFont="1" applyAlignment="1">
      <alignment horizontal="center" vertical="center" readingOrder="1"/>
    </xf>
    <xf numFmtId="0" fontId="21" fillId="4" borderId="0" xfId="337" applyFont="1" applyFill="1" applyAlignment="1">
      <alignment horizontal="center" vertical="center"/>
    </xf>
    <xf numFmtId="0" fontId="21" fillId="4" borderId="0" xfId="337" applyFont="1" applyFill="1" applyAlignment="1">
      <alignment horizontal="right" vertical="center" wrapText="1" readingOrder="2"/>
    </xf>
    <xf numFmtId="0" fontId="21" fillId="0" borderId="12" xfId="39" applyFill="1" applyBorder="1" applyAlignment="1">
      <alignment horizontal="center" vertical="center" wrapText="1" readingOrder="2"/>
    </xf>
    <xf numFmtId="0" fontId="21" fillId="0" borderId="10" xfId="39" applyFill="1" applyBorder="1" applyAlignment="1">
      <alignment horizontal="center" vertical="center" wrapText="1" readingOrder="2"/>
    </xf>
    <xf numFmtId="0" fontId="16" fillId="0" borderId="13" xfId="45" applyFont="1" applyFill="1" applyBorder="1" applyAlignment="1">
      <alignment horizontal="center" vertical="center" wrapText="1"/>
    </xf>
    <xf numFmtId="0" fontId="16" fillId="0" borderId="11" xfId="45" applyFont="1" applyFill="1" applyBorder="1" applyAlignment="1">
      <alignment horizontal="center" vertical="center" wrapText="1"/>
    </xf>
    <xf numFmtId="0" fontId="21" fillId="4" borderId="49" xfId="36" applyFont="1" applyFill="1" applyBorder="1" applyAlignment="1">
      <alignment horizontal="center" vertical="center" readingOrder="2"/>
    </xf>
    <xf numFmtId="0" fontId="21" fillId="4" borderId="30" xfId="36" applyFont="1" applyFill="1" applyBorder="1" applyAlignment="1">
      <alignment horizontal="center" vertical="center" readingOrder="2"/>
    </xf>
    <xf numFmtId="0" fontId="21" fillId="4" borderId="51" xfId="36" applyFont="1" applyFill="1" applyBorder="1" applyAlignment="1">
      <alignment horizontal="center" vertical="center" readingOrder="2"/>
    </xf>
    <xf numFmtId="0" fontId="16" fillId="4" borderId="49" xfId="36" applyFont="1" applyFill="1" applyBorder="1" applyAlignment="1">
      <alignment horizontal="center" vertical="center"/>
    </xf>
    <xf numFmtId="0" fontId="16" fillId="4" borderId="30" xfId="36" applyFont="1" applyFill="1" applyBorder="1" applyAlignment="1">
      <alignment horizontal="center" vertical="center"/>
    </xf>
    <xf numFmtId="0" fontId="16" fillId="4" borderId="51" xfId="36" applyFont="1" applyFill="1" applyBorder="1" applyAlignment="1">
      <alignment horizontal="center" vertical="center"/>
    </xf>
    <xf numFmtId="0" fontId="21" fillId="5" borderId="10" xfId="39" applyFill="1" applyBorder="1" applyAlignment="1">
      <alignment horizontal="center" vertical="center" wrapText="1" readingOrder="2"/>
    </xf>
    <xf numFmtId="0" fontId="21" fillId="5" borderId="18" xfId="39" applyFill="1" applyBorder="1" applyAlignment="1">
      <alignment horizontal="center" vertical="center" wrapText="1" readingOrder="2"/>
    </xf>
    <xf numFmtId="0" fontId="21" fillId="5" borderId="12" xfId="39" applyFill="1" applyBorder="1" applyAlignment="1">
      <alignment horizontal="center" vertical="center" wrapText="1" readingOrder="2"/>
    </xf>
    <xf numFmtId="0" fontId="16" fillId="5" borderId="19" xfId="45" applyFont="1" applyFill="1" applyBorder="1" applyAlignment="1">
      <alignment horizontal="center" vertical="center" wrapText="1"/>
    </xf>
    <xf numFmtId="0" fontId="16" fillId="5" borderId="13" xfId="45" applyFont="1" applyFill="1" applyBorder="1" applyAlignment="1">
      <alignment horizontal="center" vertical="center" wrapText="1"/>
    </xf>
    <xf numFmtId="0" fontId="16" fillId="5" borderId="11" xfId="45" applyFont="1" applyFill="1" applyBorder="1" applyAlignment="1">
      <alignment horizontal="center" vertical="center" wrapText="1"/>
    </xf>
    <xf numFmtId="0" fontId="21" fillId="0" borderId="0" xfId="6" applyFont="1" applyAlignment="1">
      <alignment horizontal="right" vertical="center"/>
    </xf>
    <xf numFmtId="0" fontId="33" fillId="0" borderId="0" xfId="6" applyFont="1" applyAlignment="1">
      <alignment horizontal="right" vertical="center"/>
    </xf>
    <xf numFmtId="0" fontId="16" fillId="0" borderId="0" xfId="6" applyFont="1" applyAlignment="1">
      <alignment horizontal="left" vertical="center"/>
    </xf>
    <xf numFmtId="0" fontId="44" fillId="0" borderId="0" xfId="6" applyFont="1" applyAlignment="1">
      <alignment horizontal="left" vertical="center"/>
    </xf>
    <xf numFmtId="1" fontId="16" fillId="5" borderId="71" xfId="14" applyFont="1" applyFill="1" applyBorder="1">
      <alignment horizontal="left" vertical="center" wrapText="1"/>
    </xf>
    <xf numFmtId="1" fontId="16" fillId="5" borderId="72" xfId="14" applyFont="1" applyFill="1" applyBorder="1">
      <alignment horizontal="left" vertical="center" wrapText="1"/>
    </xf>
    <xf numFmtId="1" fontId="16" fillId="5" borderId="73" xfId="14" applyFont="1" applyFill="1" applyBorder="1">
      <alignment horizontal="left" vertical="center" wrapText="1"/>
    </xf>
    <xf numFmtId="0" fontId="27" fillId="5" borderId="40" xfId="16" applyFont="1" applyFill="1" applyBorder="1" applyAlignment="1">
      <alignment horizontal="center" vertical="center" wrapText="1" readingOrder="1"/>
    </xf>
    <xf numFmtId="0" fontId="27" fillId="5" borderId="27" xfId="16" applyFont="1" applyFill="1" applyBorder="1" applyAlignment="1">
      <alignment horizontal="center" wrapText="1" readingOrder="2"/>
    </xf>
    <xf numFmtId="0" fontId="27" fillId="5" borderId="29" xfId="16" applyFont="1" applyFill="1" applyBorder="1" applyAlignment="1">
      <alignment horizontal="center" wrapText="1" readingOrder="2"/>
    </xf>
    <xf numFmtId="0" fontId="32" fillId="5" borderId="29" xfId="16" applyFont="1" applyFill="1" applyBorder="1" applyAlignment="1">
      <alignment horizontal="center" vertical="top" wrapText="1" readingOrder="1"/>
    </xf>
    <xf numFmtId="0" fontId="27" fillId="5" borderId="28" xfId="16" applyFont="1" applyFill="1" applyBorder="1" applyAlignment="1">
      <alignment horizontal="center" vertical="top" wrapText="1" readingOrder="1"/>
    </xf>
    <xf numFmtId="0" fontId="27" fillId="5" borderId="22" xfId="16" applyFont="1" applyFill="1" applyBorder="1">
      <alignment horizontal="center" vertical="center" wrapText="1"/>
    </xf>
    <xf numFmtId="0" fontId="35" fillId="5" borderId="22" xfId="36" applyFont="1" applyFill="1" applyBorder="1" applyAlignment="1">
      <alignment horizontal="center" vertical="center" wrapText="1"/>
    </xf>
    <xf numFmtId="0" fontId="16" fillId="5" borderId="47" xfId="36" applyFont="1" applyFill="1" applyBorder="1" applyAlignment="1">
      <alignment horizontal="center" vertical="center" wrapText="1"/>
    </xf>
    <xf numFmtId="0" fontId="16" fillId="5" borderId="46" xfId="36" applyFont="1" applyFill="1" applyBorder="1" applyAlignment="1">
      <alignment horizontal="center" vertical="center" wrapText="1"/>
    </xf>
    <xf numFmtId="0" fontId="16" fillId="5" borderId="40" xfId="36" applyFont="1" applyFill="1" applyBorder="1" applyAlignment="1">
      <alignment horizontal="center" vertical="center" wrapText="1"/>
    </xf>
    <xf numFmtId="0" fontId="16" fillId="5" borderId="33" xfId="36" applyFont="1" applyFill="1" applyBorder="1" applyAlignment="1">
      <alignment horizontal="center" vertical="center" wrapText="1"/>
    </xf>
    <xf numFmtId="0" fontId="35" fillId="5" borderId="27" xfId="36" applyFont="1" applyFill="1" applyBorder="1" applyAlignment="1">
      <alignment horizontal="center" vertical="center" wrapText="1"/>
    </xf>
    <xf numFmtId="0" fontId="35" fillId="5" borderId="28" xfId="36" applyFont="1" applyFill="1" applyBorder="1" applyAlignment="1">
      <alignment horizontal="center" vertical="center" wrapText="1"/>
    </xf>
    <xf numFmtId="0" fontId="16" fillId="5" borderId="22" xfId="36" applyFont="1" applyFill="1" applyBorder="1" applyAlignment="1">
      <alignment horizontal="center" vertical="center" wrapText="1"/>
    </xf>
    <xf numFmtId="0" fontId="27" fillId="5" borderId="24" xfId="16" applyFont="1" applyFill="1" applyBorder="1" applyAlignment="1">
      <alignment horizontal="center" vertical="center" wrapText="1" readingOrder="1"/>
    </xf>
    <xf numFmtId="0" fontId="21" fillId="5" borderId="22" xfId="36" applyFont="1" applyFill="1" applyBorder="1" applyAlignment="1">
      <alignment horizontal="center" vertical="center" wrapText="1"/>
    </xf>
    <xf numFmtId="0" fontId="21" fillId="5" borderId="31" xfId="10" applyFill="1" applyBorder="1" applyAlignment="1">
      <alignment horizontal="right" vertical="center" wrapText="1" indent="1"/>
    </xf>
    <xf numFmtId="0" fontId="21" fillId="5" borderId="50" xfId="10" applyFill="1" applyBorder="1" applyAlignment="1">
      <alignment horizontal="right" vertical="center" wrapText="1" indent="1"/>
    </xf>
    <xf numFmtId="0" fontId="35" fillId="5" borderId="22" xfId="37" applyFont="1" applyFill="1" applyBorder="1" applyAlignment="1">
      <alignment horizontal="center" vertical="center" wrapText="1"/>
    </xf>
    <xf numFmtId="0" fontId="16" fillId="5" borderId="41" xfId="23" applyFont="1" applyFill="1" applyBorder="1" applyAlignment="1">
      <alignment horizontal="left" vertical="center" wrapText="1" indent="1"/>
    </xf>
    <xf numFmtId="0" fontId="16" fillId="5" borderId="42" xfId="23" applyFont="1" applyFill="1" applyBorder="1" applyAlignment="1">
      <alignment horizontal="left" vertical="center" indent="1"/>
    </xf>
    <xf numFmtId="0" fontId="16" fillId="5" borderId="43" xfId="23" applyFont="1" applyFill="1" applyBorder="1" applyAlignment="1">
      <alignment horizontal="left" vertical="center" indent="1"/>
    </xf>
    <xf numFmtId="0" fontId="16" fillId="5" borderId="44" xfId="45" applyFont="1" applyFill="1" applyBorder="1" applyAlignment="1">
      <alignment horizontal="center" vertical="center" wrapText="1"/>
    </xf>
    <xf numFmtId="0" fontId="21" fillId="5" borderId="47" xfId="39" applyFill="1" applyBorder="1" applyAlignment="1">
      <alignment horizontal="center" vertical="center" wrapText="1" readingOrder="2"/>
    </xf>
    <xf numFmtId="0" fontId="21" fillId="5" borderId="57" xfId="10" applyFill="1" applyBorder="1" applyAlignment="1">
      <alignment horizontal="right" vertical="center" wrapText="1" indent="1"/>
    </xf>
    <xf numFmtId="0" fontId="21" fillId="5" borderId="54" xfId="10" applyFill="1" applyBorder="1" applyAlignment="1">
      <alignment horizontal="right" vertical="center" wrapText="1" indent="1"/>
    </xf>
    <xf numFmtId="0" fontId="90" fillId="0" borderId="0" xfId="2" applyFont="1" applyAlignment="1">
      <alignment horizontal="center" vertical="center" wrapText="1"/>
    </xf>
    <xf numFmtId="0" fontId="90" fillId="0" borderId="0" xfId="2" applyFont="1" applyAlignment="1">
      <alignment horizontal="center" vertical="center"/>
    </xf>
    <xf numFmtId="0" fontId="90" fillId="0" borderId="0" xfId="2" applyFont="1" applyAlignment="1">
      <alignment horizontal="center" vertical="center" wrapText="1" readingOrder="2"/>
    </xf>
    <xf numFmtId="0" fontId="90" fillId="0" borderId="0" xfId="2" applyFont="1" applyAlignment="1">
      <alignment horizontal="center" vertical="center" readingOrder="2"/>
    </xf>
    <xf numFmtId="0" fontId="85" fillId="0" borderId="0" xfId="6" applyFont="1" applyAlignment="1">
      <alignment horizontal="center" vertical="center" wrapText="1"/>
    </xf>
    <xf numFmtId="0" fontId="85" fillId="0" borderId="0" xfId="6" applyFont="1" applyAlignment="1">
      <alignment horizontal="center" vertical="center"/>
    </xf>
    <xf numFmtId="0" fontId="21" fillId="5" borderId="24" xfId="10" applyFill="1" applyBorder="1" applyAlignment="1">
      <alignment horizontal="center" vertical="center" wrapText="1"/>
    </xf>
    <xf numFmtId="0" fontId="16" fillId="5" borderId="22" xfId="37" applyFont="1" applyFill="1" applyBorder="1" applyAlignment="1">
      <alignment horizontal="center" vertical="center" wrapText="1"/>
    </xf>
    <xf numFmtId="0" fontId="17" fillId="0" borderId="48" xfId="23" applyBorder="1" applyAlignment="1">
      <alignment horizontal="right" readingOrder="2"/>
    </xf>
    <xf numFmtId="1" fontId="16" fillId="5" borderId="25" xfId="14" applyFont="1" applyFill="1" applyBorder="1" applyAlignment="1">
      <alignment horizontal="center" vertical="center" wrapText="1"/>
    </xf>
  </cellXfs>
  <cellStyles count="340">
    <cellStyle name="Comma" xfId="1" builtinId="3"/>
    <cellStyle name="Comma 2" xfId="58" xr:uid="{00000000-0005-0000-0000-000001000000}"/>
    <cellStyle name="Comma 2 2" xfId="127" xr:uid="{00000000-0005-0000-0000-000002000000}"/>
    <cellStyle name="Comma 2 2 2" xfId="183" xr:uid="{00000000-0005-0000-0000-000002000000}"/>
    <cellStyle name="Comma 2 2 2 2" xfId="218" xr:uid="{00000000-0005-0000-0000-000003000000}"/>
    <cellStyle name="Comma 2 2 3" xfId="201" xr:uid="{00000000-0005-0000-0000-000004000000}"/>
    <cellStyle name="Comma 2 2 4" xfId="179" xr:uid="{00000000-0005-0000-0000-000001000000}"/>
    <cellStyle name="Comma 2 3" xfId="182" xr:uid="{00000000-0005-0000-0000-000005000000}"/>
    <cellStyle name="Comma 2 3 2" xfId="277" xr:uid="{00000000-0005-0000-0000-000003000000}"/>
    <cellStyle name="Comma 2 4" xfId="193" xr:uid="{00000000-0005-0000-0000-000006000000}"/>
    <cellStyle name="Comma 2 5" xfId="159" xr:uid="{00000000-0005-0000-0000-000003000000}"/>
    <cellStyle name="Comma 2 6" xfId="169" xr:uid="{00000000-0005-0000-0000-000000000000}"/>
    <cellStyle name="Comma 3" xfId="62" xr:uid="{00000000-0005-0000-0000-000004000000}"/>
    <cellStyle name="Comma 3 2" xfId="184" xr:uid="{00000000-0005-0000-0000-000008000000}"/>
    <cellStyle name="Comma 3 2 2" xfId="210" xr:uid="{00000000-0005-0000-0000-000009000000}"/>
    <cellStyle name="Comma 3 2 2 2" xfId="233" xr:uid="{00000000-0005-0000-0000-00000A000000}"/>
    <cellStyle name="Comma 3 2 3" xfId="219" xr:uid="{00000000-0005-0000-0000-00000B000000}"/>
    <cellStyle name="Comma 3 2 4" xfId="236" xr:uid="{00000000-0005-0000-0000-00000C000000}"/>
    <cellStyle name="Comma 3 3" xfId="202" xr:uid="{00000000-0005-0000-0000-00000D000000}"/>
    <cellStyle name="Comma 3 4" xfId="217" xr:uid="{00000000-0005-0000-0000-00000E000000}"/>
    <cellStyle name="Comma 3 5" xfId="241" xr:uid="{00000000-0005-0000-0000-00000F000000}"/>
    <cellStyle name="Comma 3 6" xfId="181" xr:uid="{00000000-0005-0000-0000-000007000000}"/>
    <cellStyle name="Comma 4" xfId="70" xr:uid="{00000000-0005-0000-0000-000005000000}"/>
    <cellStyle name="Comma 4 2" xfId="89" xr:uid="{00000000-0005-0000-0000-000006000000}"/>
    <cellStyle name="Comma 4 2 2" xfId="122" xr:uid="{00000000-0005-0000-0000-000007000000}"/>
    <cellStyle name="Comma 4 2 3" xfId="131" xr:uid="{00000000-0005-0000-0000-000008000000}"/>
    <cellStyle name="Comma 4 2 4" xfId="242" xr:uid="{00000000-0005-0000-0000-000011000000}"/>
    <cellStyle name="Comma 4 2 5" xfId="278" xr:uid="{00000000-0005-0000-0000-000006000000}"/>
    <cellStyle name="Comma 4 3" xfId="108" xr:uid="{00000000-0005-0000-0000-000009000000}"/>
    <cellStyle name="Comma 4 3 2" xfId="243" xr:uid="{00000000-0005-0000-0000-000012000000}"/>
    <cellStyle name="Comma 4 4" xfId="130" xr:uid="{00000000-0005-0000-0000-00000A000000}"/>
    <cellStyle name="Comma 4 5" xfId="177" xr:uid="{00000000-0005-0000-0000-000010000000}"/>
    <cellStyle name="Comma 5" xfId="77" xr:uid="{00000000-0005-0000-0000-00000B000000}"/>
    <cellStyle name="Comma 6" xfId="94" xr:uid="{00000000-0005-0000-0000-00000C000000}"/>
    <cellStyle name="Comma 7" xfId="129" xr:uid="{00000000-0005-0000-0000-00000D000000}"/>
    <cellStyle name="Comma 8" xfId="155" xr:uid="{00000000-0005-0000-0000-00000E000000}"/>
    <cellStyle name="Comma 8 2" xfId="157" xr:uid="{00000000-0005-0000-0000-00000F000000}"/>
    <cellStyle name="Comma 9" xfId="272" xr:uid="{00000000-0005-0000-0000-0000CD000000}"/>
    <cellStyle name="H1" xfId="2" xr:uid="{00000000-0005-0000-0000-000010000000}"/>
    <cellStyle name="H1 2" xfId="3" xr:uid="{00000000-0005-0000-0000-000011000000}"/>
    <cellStyle name="H1 2 2" xfId="4" xr:uid="{00000000-0005-0000-0000-000012000000}"/>
    <cellStyle name="H1 2 3" xfId="5" xr:uid="{00000000-0005-0000-0000-000013000000}"/>
    <cellStyle name="H1 2 3 2" xfId="49" xr:uid="{00000000-0005-0000-0000-000014000000}"/>
    <cellStyle name="H1_خدمات الانقاذ والإغاثة" xfId="170" xr:uid="{00000000-0005-0000-0000-00001A000000}"/>
    <cellStyle name="H2" xfId="6" xr:uid="{00000000-0005-0000-0000-000015000000}"/>
    <cellStyle name="H2 2" xfId="7" xr:uid="{00000000-0005-0000-0000-000016000000}"/>
    <cellStyle name="H2 2 2" xfId="8" xr:uid="{00000000-0005-0000-0000-000017000000}"/>
    <cellStyle name="H2 2 3" xfId="9" xr:uid="{00000000-0005-0000-0000-000018000000}"/>
    <cellStyle name="H2 2 3 2" xfId="50" xr:uid="{00000000-0005-0000-0000-000019000000}"/>
    <cellStyle name="H2_خدمات الانقاذ والإغاثة" xfId="171" xr:uid="{00000000-0005-0000-0000-000020000000}"/>
    <cellStyle name="had" xfId="10" xr:uid="{00000000-0005-0000-0000-00001A000000}"/>
    <cellStyle name="had 2" xfId="11" xr:uid="{00000000-0005-0000-0000-00001B000000}"/>
    <cellStyle name="had 2 2" xfId="12" xr:uid="{00000000-0005-0000-0000-00001C000000}"/>
    <cellStyle name="had 2 3" xfId="13" xr:uid="{00000000-0005-0000-0000-00001D000000}"/>
    <cellStyle name="had 2 3 2" xfId="51" xr:uid="{00000000-0005-0000-0000-00001E000000}"/>
    <cellStyle name="had0" xfId="14" xr:uid="{00000000-0005-0000-0000-00001F000000}"/>
    <cellStyle name="Had1" xfId="15" xr:uid="{00000000-0005-0000-0000-000020000000}"/>
    <cellStyle name="Had2" xfId="16" xr:uid="{00000000-0005-0000-0000-000021000000}"/>
    <cellStyle name="Had3" xfId="17" xr:uid="{00000000-0005-0000-0000-000022000000}"/>
    <cellStyle name="Had3 2" xfId="18" xr:uid="{00000000-0005-0000-0000-000023000000}"/>
    <cellStyle name="Had3 2 2" xfId="19" xr:uid="{00000000-0005-0000-0000-000024000000}"/>
    <cellStyle name="Had3 2 3" xfId="20" xr:uid="{00000000-0005-0000-0000-000025000000}"/>
    <cellStyle name="Had3 2 3 2" xfId="52" xr:uid="{00000000-0005-0000-0000-000026000000}"/>
    <cellStyle name="inxa" xfId="21" xr:uid="{00000000-0005-0000-0000-000027000000}"/>
    <cellStyle name="inxa 2" xfId="198" xr:uid="{00000000-0005-0000-0000-00002F000000}"/>
    <cellStyle name="inxa 2 2" xfId="279" xr:uid="{00000000-0005-0000-0000-00001B000000}"/>
    <cellStyle name="inxa 3" xfId="280" xr:uid="{00000000-0005-0000-0000-00001C000000}"/>
    <cellStyle name="inxe" xfId="22" xr:uid="{00000000-0005-0000-0000-000028000000}"/>
    <cellStyle name="Normal" xfId="0" builtinId="0"/>
    <cellStyle name="Normal 10" xfId="97" xr:uid="{00000000-0005-0000-0000-00002A000000}"/>
    <cellStyle name="Normal 10 2" xfId="158" xr:uid="{00000000-0005-0000-0000-00002B000000}"/>
    <cellStyle name="Normal 10 3" xfId="95" xr:uid="{00000000-0005-0000-0000-00002C000000}"/>
    <cellStyle name="Normal 10 3 2" xfId="336" xr:uid="{0EF63149-1336-4B3F-BA3F-DC0493A80924}"/>
    <cellStyle name="Normal 10 4" xfId="276" xr:uid="{1D9DAF4F-F343-4BF1-ADF2-A58362EA1372}"/>
    <cellStyle name="Normal 10 5" xfId="281" xr:uid="{00000000-0005-0000-0000-00001F000000}"/>
    <cellStyle name="Normal 11" xfId="126" xr:uid="{00000000-0005-0000-0000-00002D000000}"/>
    <cellStyle name="Normal 11 2" xfId="283" xr:uid="{00000000-0005-0000-0000-000022000000}"/>
    <cellStyle name="Normal 11 3" xfId="282" xr:uid="{00000000-0005-0000-0000-000021000000}"/>
    <cellStyle name="Normal 12" xfId="96" xr:uid="{00000000-0005-0000-0000-00002E000000}"/>
    <cellStyle name="Normal 12 2" xfId="284" xr:uid="{00000000-0005-0000-0000-000023000000}"/>
    <cellStyle name="Normal 13" xfId="156" xr:uid="{00000000-0005-0000-0000-00002F000000}"/>
    <cellStyle name="Normal 13 2" xfId="239" xr:uid="{00000000-0005-0000-0000-000033000000}"/>
    <cellStyle name="Normal 14" xfId="160" xr:uid="{00000000-0005-0000-0000-000030000000}"/>
    <cellStyle name="Normal 15" xfId="338" xr:uid="{8A9035FB-E154-4364-B91F-A7D8571048C0}"/>
    <cellStyle name="Normal 16" xfId="339" xr:uid="{B64C4910-8C3B-4BF2-986C-8C40BACDD21F}"/>
    <cellStyle name="Normal 2" xfId="23" xr:uid="{00000000-0005-0000-0000-000031000000}"/>
    <cellStyle name="Normal 2 2" xfId="68" xr:uid="{00000000-0005-0000-0000-000032000000}"/>
    <cellStyle name="Normal 2 2 2" xfId="237" xr:uid="{00000000-0005-0000-0000-000036000000}"/>
    <cellStyle name="Normal 2 2 3" xfId="244" xr:uid="{00000000-0005-0000-0000-000037000000}"/>
    <cellStyle name="Normal 2 2 4" xfId="166" xr:uid="{00000000-0005-0000-0000-000035000000}"/>
    <cellStyle name="Normal 2 3" xfId="93" xr:uid="{00000000-0005-0000-0000-000033000000}"/>
    <cellStyle name="Normal 2 3 2" xfId="285" xr:uid="{00000000-0005-0000-0000-000029000000}"/>
    <cellStyle name="Normal 2 4" xfId="128" xr:uid="{00000000-0005-0000-0000-000034000000}"/>
    <cellStyle name="Normal 2 4 2" xfId="186" xr:uid="{00000000-0005-0000-0000-00003A000000}"/>
    <cellStyle name="Normal 2 4 2 2" xfId="221" xr:uid="{00000000-0005-0000-0000-00003B000000}"/>
    <cellStyle name="Normal 2 4 2 2 2" xfId="286" xr:uid="{00000000-0005-0000-0000-00002D000000}"/>
    <cellStyle name="Normal 2 4 2 3" xfId="287" xr:uid="{00000000-0005-0000-0000-00002E000000}"/>
    <cellStyle name="Normal 2 4 3" xfId="203" xr:uid="{00000000-0005-0000-0000-00003C000000}"/>
    <cellStyle name="Normal 2 4 3 2" xfId="229" xr:uid="{00000000-0005-0000-0000-00003D000000}"/>
    <cellStyle name="Normal 2 4 3 2 2" xfId="288" xr:uid="{00000000-0005-0000-0000-000031000000}"/>
    <cellStyle name="Normal 2 4 3 3" xfId="271" xr:uid="{00000000-0005-0000-0000-00003E000000}"/>
    <cellStyle name="Normal 2 4 4" xfId="215" xr:uid="{00000000-0005-0000-0000-00003F000000}"/>
    <cellStyle name="Normal 2 4 4 2" xfId="289" xr:uid="{00000000-0005-0000-0000-000034000000}"/>
    <cellStyle name="Normal 2 4 4 2 2" xfId="290" xr:uid="{00000000-0005-0000-0000-000035000000}"/>
    <cellStyle name="Normal 2 4 4 3" xfId="291" xr:uid="{00000000-0005-0000-0000-000036000000}"/>
    <cellStyle name="Normal 2 4 5" xfId="172" xr:uid="{00000000-0005-0000-0000-000039000000}"/>
    <cellStyle name="Normal 2 4 5 2" xfId="292" xr:uid="{00000000-0005-0000-0000-000038000000}"/>
    <cellStyle name="Normal 2 4 6" xfId="293" xr:uid="{00000000-0005-0000-0000-000039000000}"/>
    <cellStyle name="Normal 2 5" xfId="185" xr:uid="{00000000-0005-0000-0000-000040000000}"/>
    <cellStyle name="Normal 2 5 2" xfId="207" xr:uid="{00000000-0005-0000-0000-000041000000}"/>
    <cellStyle name="Normal 2 5 3" xfId="220" xr:uid="{00000000-0005-0000-0000-000042000000}"/>
    <cellStyle name="Normal 2 6" xfId="191" xr:uid="{00000000-0005-0000-0000-000043000000}"/>
    <cellStyle name="Normal 2 6 2" xfId="209" xr:uid="{00000000-0005-0000-0000-000044000000}"/>
    <cellStyle name="Normal 2 6 2 2" xfId="232" xr:uid="{00000000-0005-0000-0000-000045000000}"/>
    <cellStyle name="Normal 2 6 2 3" xfId="235" xr:uid="{00000000-0005-0000-0000-000046000000}"/>
    <cellStyle name="Normal 2 6 3" xfId="225" xr:uid="{00000000-0005-0000-0000-000047000000}"/>
    <cellStyle name="Normal 2 6 4" xfId="234" xr:uid="{00000000-0005-0000-0000-000048000000}"/>
    <cellStyle name="Normal 2 6 5" xfId="270" xr:uid="{00000000-0005-0000-0000-000049000000}"/>
    <cellStyle name="Normal 2 7" xfId="213" xr:uid="{00000000-0005-0000-0000-00004A000000}"/>
    <cellStyle name="Normal 2 8" xfId="273" xr:uid="{FD773B74-CACD-4EA8-B98F-21A54C543CF0}"/>
    <cellStyle name="Normal 2 9" xfId="162" xr:uid="{00000000-0005-0000-0000-000034000000}"/>
    <cellStyle name="Normal 3" xfId="24" xr:uid="{00000000-0005-0000-0000-000035000000}"/>
    <cellStyle name="Normal 3 2" xfId="69" xr:uid="{00000000-0005-0000-0000-000036000000}"/>
    <cellStyle name="Normal 3 2 2" xfId="88" xr:uid="{00000000-0005-0000-0000-000037000000}"/>
    <cellStyle name="Normal 3 2 2 2" xfId="121" xr:uid="{00000000-0005-0000-0000-000038000000}"/>
    <cellStyle name="Normal 3 2 2 2 2" xfId="274" xr:uid="{4D2B0B55-C624-4C3B-9D64-182632DEA411}"/>
    <cellStyle name="Normal 3 2 2 2 3" xfId="226" xr:uid="{00000000-0005-0000-0000-00004E000000}"/>
    <cellStyle name="Normal 3 2 2 2 4" xfId="295" xr:uid="{00000000-0005-0000-0000-00003D000000}"/>
    <cellStyle name="Normal 3 2 2 3" xfId="133" xr:uid="{00000000-0005-0000-0000-000039000000}"/>
    <cellStyle name="Normal 3 2 2 3 2" xfId="245" xr:uid="{00000000-0005-0000-0000-00004F000000}"/>
    <cellStyle name="Normal 3 2 2 4" xfId="194" xr:uid="{00000000-0005-0000-0000-00004D000000}"/>
    <cellStyle name="Normal 3 2 3" xfId="107" xr:uid="{00000000-0005-0000-0000-00003A000000}"/>
    <cellStyle name="Normal 3 2 3 2" xfId="246" xr:uid="{00000000-0005-0000-0000-000050000000}"/>
    <cellStyle name="Normal 3 2 4" xfId="132" xr:uid="{00000000-0005-0000-0000-00003B000000}"/>
    <cellStyle name="Normal 3 2 5" xfId="173" xr:uid="{00000000-0005-0000-0000-00004C000000}"/>
    <cellStyle name="Normal 3 2 6" xfId="294" xr:uid="{00000000-0005-0000-0000-00003C000000}"/>
    <cellStyle name="Normal 3 2 6 2" xfId="337" xr:uid="{39C99451-A59A-44BE-954F-E62DF6B83063}"/>
    <cellStyle name="Normal 3 3" xfId="197" xr:uid="{00000000-0005-0000-0000-000051000000}"/>
    <cellStyle name="Normal 3 3 2" xfId="240" xr:uid="{00000000-0005-0000-0000-000052000000}"/>
    <cellStyle name="Normal 3 4" xfId="74" xr:uid="{00000000-0005-0000-0000-00003C000000}"/>
    <cellStyle name="Normal 3 4 2" xfId="296" xr:uid="{00000000-0005-0000-0000-000040000000}"/>
    <cellStyle name="Normal 3 5" xfId="163" xr:uid="{00000000-0005-0000-0000-00004B000000}"/>
    <cellStyle name="Normal 4" xfId="48" xr:uid="{00000000-0005-0000-0000-00003D000000}"/>
    <cellStyle name="Normal 4 2" xfId="61" xr:uid="{00000000-0005-0000-0000-00003E000000}"/>
    <cellStyle name="Normal 4 2 2" xfId="66" xr:uid="{00000000-0005-0000-0000-00003F000000}"/>
    <cellStyle name="Normal 4 2 2 2" xfId="86" xr:uid="{00000000-0005-0000-0000-000040000000}"/>
    <cellStyle name="Normal 4 2 2 2 2" xfId="119" xr:uid="{00000000-0005-0000-0000-000041000000}"/>
    <cellStyle name="Normal 4 2 2 2 2 2" xfId="247" xr:uid="{00000000-0005-0000-0000-000058000000}"/>
    <cellStyle name="Normal 4 2 2 2 3" xfId="137" xr:uid="{00000000-0005-0000-0000-000042000000}"/>
    <cellStyle name="Normal 4 2 2 2 3 2" xfId="297" xr:uid="{00000000-0005-0000-0000-000047000000}"/>
    <cellStyle name="Normal 4 2 2 2 4" xfId="228" xr:uid="{00000000-0005-0000-0000-000057000000}"/>
    <cellStyle name="Normal 4 2 2 3" xfId="105" xr:uid="{00000000-0005-0000-0000-000043000000}"/>
    <cellStyle name="Normal 4 2 2 3 2" xfId="248" xr:uid="{00000000-0005-0000-0000-000059000000}"/>
    <cellStyle name="Normal 4 2 2 3 2 2" xfId="298" xr:uid="{00000000-0005-0000-0000-00004A000000}"/>
    <cellStyle name="Normal 4 2 2 3 3" xfId="299" xr:uid="{00000000-0005-0000-0000-00004B000000}"/>
    <cellStyle name="Normal 4 2 2 4" xfId="136" xr:uid="{00000000-0005-0000-0000-000044000000}"/>
    <cellStyle name="Normal 4 2 2 4 2" xfId="269" xr:uid="{00000000-0005-0000-0000-00005A000000}"/>
    <cellStyle name="Normal 4 2 2 4 2 2" xfId="300" xr:uid="{00000000-0005-0000-0000-00004E000000}"/>
    <cellStyle name="Normal 4 2 2 4 3" xfId="301" xr:uid="{00000000-0005-0000-0000-00004F000000}"/>
    <cellStyle name="Normal 4 2 2 5" xfId="200" xr:uid="{00000000-0005-0000-0000-000056000000}"/>
    <cellStyle name="Normal 4 2 2 5 2" xfId="302" xr:uid="{00000000-0005-0000-0000-000051000000}"/>
    <cellStyle name="Normal 4 2 2 6" xfId="303" xr:uid="{00000000-0005-0000-0000-000052000000}"/>
    <cellStyle name="Normal 4 2 3" xfId="73" xr:uid="{00000000-0005-0000-0000-000045000000}"/>
    <cellStyle name="Normal 4 2 3 2" xfId="92" xr:uid="{00000000-0005-0000-0000-000046000000}"/>
    <cellStyle name="Normal 4 2 3 2 2" xfId="125" xr:uid="{00000000-0005-0000-0000-000047000000}"/>
    <cellStyle name="Normal 4 2 3 2 2 2" xfId="249" xr:uid="{00000000-0005-0000-0000-00005D000000}"/>
    <cellStyle name="Normal 4 2 3 2 3" xfId="139" xr:uid="{00000000-0005-0000-0000-000048000000}"/>
    <cellStyle name="Normal 4 2 3 2 3 2" xfId="304" xr:uid="{00000000-0005-0000-0000-000057000000}"/>
    <cellStyle name="Normal 4 2 3 2 4" xfId="230" xr:uid="{00000000-0005-0000-0000-00005C000000}"/>
    <cellStyle name="Normal 4 2 3 3" xfId="111" xr:uid="{00000000-0005-0000-0000-000049000000}"/>
    <cellStyle name="Normal 4 2 3 3 2" xfId="250" xr:uid="{00000000-0005-0000-0000-00005E000000}"/>
    <cellStyle name="Normal 4 2 3 3 2 2" xfId="305" xr:uid="{00000000-0005-0000-0000-00005A000000}"/>
    <cellStyle name="Normal 4 2 3 3 3" xfId="306" xr:uid="{00000000-0005-0000-0000-00005B000000}"/>
    <cellStyle name="Normal 4 2 3 4" xfId="138" xr:uid="{00000000-0005-0000-0000-00004A000000}"/>
    <cellStyle name="Normal 4 2 3 4 2" xfId="308" xr:uid="{00000000-0005-0000-0000-00005D000000}"/>
    <cellStyle name="Normal 4 2 3 4 2 2" xfId="309" xr:uid="{00000000-0005-0000-0000-00005E000000}"/>
    <cellStyle name="Normal 4 2 3 4 3" xfId="310" xr:uid="{00000000-0005-0000-0000-00005F000000}"/>
    <cellStyle name="Normal 4 2 3 4 4" xfId="307" xr:uid="{00000000-0005-0000-0000-00005C000000}"/>
    <cellStyle name="Normal 4 2 3 5" xfId="204" xr:uid="{00000000-0005-0000-0000-00005B000000}"/>
    <cellStyle name="Normal 4 2 3 5 2" xfId="311" xr:uid="{00000000-0005-0000-0000-000061000000}"/>
    <cellStyle name="Normal 4 2 3 6" xfId="312" xr:uid="{00000000-0005-0000-0000-000062000000}"/>
    <cellStyle name="Normal 4 2 4" xfId="83" xr:uid="{00000000-0005-0000-0000-00004B000000}"/>
    <cellStyle name="Normal 4 2 4 2" xfId="116" xr:uid="{00000000-0005-0000-0000-00004C000000}"/>
    <cellStyle name="Normal 4 2 4 2 2" xfId="227" xr:uid="{00000000-0005-0000-0000-000060000000}"/>
    <cellStyle name="Normal 4 2 4 3" xfId="140" xr:uid="{00000000-0005-0000-0000-00004D000000}"/>
    <cellStyle name="Normal 4 2 4 3 2" xfId="251" xr:uid="{00000000-0005-0000-0000-000061000000}"/>
    <cellStyle name="Normal 4 2 4 4" xfId="196" xr:uid="{00000000-0005-0000-0000-00005F000000}"/>
    <cellStyle name="Normal 4 2 5" xfId="102" xr:uid="{00000000-0005-0000-0000-00004E000000}"/>
    <cellStyle name="Normal 4 2 5 2" xfId="222" xr:uid="{00000000-0005-0000-0000-000062000000}"/>
    <cellStyle name="Normal 4 2 5 2 2" xfId="313" xr:uid="{00000000-0005-0000-0000-000069000000}"/>
    <cellStyle name="Normal 4 2 5 3" xfId="314" xr:uid="{00000000-0005-0000-0000-00006A000000}"/>
    <cellStyle name="Normal 4 2 6" xfId="135" xr:uid="{00000000-0005-0000-0000-00004F000000}"/>
    <cellStyle name="Normal 4 2 6 2" xfId="252" xr:uid="{00000000-0005-0000-0000-000063000000}"/>
    <cellStyle name="Normal 4 2 6 2 2" xfId="315" xr:uid="{00000000-0005-0000-0000-00006D000000}"/>
    <cellStyle name="Normal 4 2 6 3" xfId="316" xr:uid="{00000000-0005-0000-0000-00006E000000}"/>
    <cellStyle name="Normal 4 2 7" xfId="187" xr:uid="{00000000-0005-0000-0000-000055000000}"/>
    <cellStyle name="Normal 4 2 7 2" xfId="317" xr:uid="{00000000-0005-0000-0000-000070000000}"/>
    <cellStyle name="Normal 4 2 7 2 2" xfId="318" xr:uid="{00000000-0005-0000-0000-000071000000}"/>
    <cellStyle name="Normal 4 2 7 3" xfId="319" xr:uid="{00000000-0005-0000-0000-000072000000}"/>
    <cellStyle name="Normal 4 2 8" xfId="320" xr:uid="{00000000-0005-0000-0000-000073000000}"/>
    <cellStyle name="Normal 4 2 8 2" xfId="321" xr:uid="{00000000-0005-0000-0000-000074000000}"/>
    <cellStyle name="Normal 4 2 9" xfId="322" xr:uid="{00000000-0005-0000-0000-000075000000}"/>
    <cellStyle name="Normal 4 3" xfId="63" xr:uid="{00000000-0005-0000-0000-000050000000}"/>
    <cellStyle name="Normal 4 3 2" xfId="84" xr:uid="{00000000-0005-0000-0000-000051000000}"/>
    <cellStyle name="Normal 4 3 2 2" xfId="117" xr:uid="{00000000-0005-0000-0000-000052000000}"/>
    <cellStyle name="Normal 4 3 2 2 2" xfId="253" xr:uid="{00000000-0005-0000-0000-000066000000}"/>
    <cellStyle name="Normal 4 3 2 3" xfId="142" xr:uid="{00000000-0005-0000-0000-000053000000}"/>
    <cellStyle name="Normal 4 3 2 4" xfId="208" xr:uid="{00000000-0005-0000-0000-000065000000}"/>
    <cellStyle name="Normal 4 3 3" xfId="103" xr:uid="{00000000-0005-0000-0000-000054000000}"/>
    <cellStyle name="Normal 4 3 3 2" xfId="254" xr:uid="{00000000-0005-0000-0000-000067000000}"/>
    <cellStyle name="Normal 4 3 4" xfId="141" xr:uid="{00000000-0005-0000-0000-000055000000}"/>
    <cellStyle name="Normal 4 3 5" xfId="199" xr:uid="{00000000-0005-0000-0000-000064000000}"/>
    <cellStyle name="Normal 4 4" xfId="71" xr:uid="{00000000-0005-0000-0000-000056000000}"/>
    <cellStyle name="Normal 4 4 2" xfId="90" xr:uid="{00000000-0005-0000-0000-000057000000}"/>
    <cellStyle name="Normal 4 4 2 2" xfId="123" xr:uid="{00000000-0005-0000-0000-000058000000}"/>
    <cellStyle name="Normal 4 4 2 3" xfId="144" xr:uid="{00000000-0005-0000-0000-000059000000}"/>
    <cellStyle name="Normal 4 4 2 4" xfId="255" xr:uid="{00000000-0005-0000-0000-000069000000}"/>
    <cellStyle name="Normal 4 4 2 5" xfId="323" xr:uid="{00000000-0005-0000-0000-000079000000}"/>
    <cellStyle name="Normal 4 4 3" xfId="109" xr:uid="{00000000-0005-0000-0000-00005A000000}"/>
    <cellStyle name="Normal 4 4 3 2" xfId="256" xr:uid="{00000000-0005-0000-0000-00006A000000}"/>
    <cellStyle name="Normal 4 4 4" xfId="143" xr:uid="{00000000-0005-0000-0000-00005B000000}"/>
    <cellStyle name="Normal 4 4 5" xfId="195" xr:uid="{00000000-0005-0000-0000-000068000000}"/>
    <cellStyle name="Normal 4 5" xfId="80" xr:uid="{00000000-0005-0000-0000-00005C000000}"/>
    <cellStyle name="Normal 4 5 2" xfId="113" xr:uid="{00000000-0005-0000-0000-00005D000000}"/>
    <cellStyle name="Normal 4 5 2 2" xfId="257" xr:uid="{00000000-0005-0000-0000-00006C000000}"/>
    <cellStyle name="Normal 4 5 3" xfId="145" xr:uid="{00000000-0005-0000-0000-00005E000000}"/>
    <cellStyle name="Normal 4 5 4" xfId="214" xr:uid="{00000000-0005-0000-0000-00006B000000}"/>
    <cellStyle name="Normal 4 6" xfId="100" xr:uid="{00000000-0005-0000-0000-00005F000000}"/>
    <cellStyle name="Normal 4 6 2" xfId="258" xr:uid="{00000000-0005-0000-0000-00006D000000}"/>
    <cellStyle name="Normal 4 7" xfId="134" xr:uid="{00000000-0005-0000-0000-000060000000}"/>
    <cellStyle name="Normal 4 8" xfId="164" xr:uid="{00000000-0005-0000-0000-000054000000}"/>
    <cellStyle name="Normal 5" xfId="57" xr:uid="{00000000-0005-0000-0000-000061000000}"/>
    <cellStyle name="Normal 5 2" xfId="65" xr:uid="{00000000-0005-0000-0000-000062000000}"/>
    <cellStyle name="Normal 6" xfId="56" xr:uid="{00000000-0005-0000-0000-000063000000}"/>
    <cellStyle name="Normal 6 2" xfId="64" xr:uid="{00000000-0005-0000-0000-000064000000}"/>
    <cellStyle name="Normal 6 2 2" xfId="85" xr:uid="{00000000-0005-0000-0000-000065000000}"/>
    <cellStyle name="Normal 6 2 2 2" xfId="118" xr:uid="{00000000-0005-0000-0000-000066000000}"/>
    <cellStyle name="Normal 6 2 2 2 2" xfId="223" xr:uid="{00000000-0005-0000-0000-000073000000}"/>
    <cellStyle name="Normal 6 2 2 3" xfId="148" xr:uid="{00000000-0005-0000-0000-000067000000}"/>
    <cellStyle name="Normal 6 2 2 3 2" xfId="259" xr:uid="{00000000-0005-0000-0000-000074000000}"/>
    <cellStyle name="Normal 6 2 2 4" xfId="189" xr:uid="{00000000-0005-0000-0000-000072000000}"/>
    <cellStyle name="Normal 6 2 3" xfId="104" xr:uid="{00000000-0005-0000-0000-000068000000}"/>
    <cellStyle name="Normal 6 2 3 2" xfId="205" xr:uid="{00000000-0005-0000-0000-000075000000}"/>
    <cellStyle name="Normal 6 2 4" xfId="147" xr:uid="{00000000-0005-0000-0000-000069000000}"/>
    <cellStyle name="Normal 6 2 4 2" xfId="260" xr:uid="{00000000-0005-0000-0000-000076000000}"/>
    <cellStyle name="Normal 6 2 5" xfId="178" xr:uid="{00000000-0005-0000-0000-000071000000}"/>
    <cellStyle name="Normal 6 3" xfId="72" xr:uid="{00000000-0005-0000-0000-00006A000000}"/>
    <cellStyle name="Normal 6 3 2" xfId="91" xr:uid="{00000000-0005-0000-0000-00006B000000}"/>
    <cellStyle name="Normal 6 3 2 2" xfId="124" xr:uid="{00000000-0005-0000-0000-00006C000000}"/>
    <cellStyle name="Normal 6 3 2 3" xfId="150" xr:uid="{00000000-0005-0000-0000-00006D000000}"/>
    <cellStyle name="Normal 6 3 2 4" xfId="261" xr:uid="{00000000-0005-0000-0000-000078000000}"/>
    <cellStyle name="Normal 6 3 3" xfId="110" xr:uid="{00000000-0005-0000-0000-00006E000000}"/>
    <cellStyle name="Normal 6 3 3 2" xfId="262" xr:uid="{00000000-0005-0000-0000-000079000000}"/>
    <cellStyle name="Normal 6 3 4" xfId="149" xr:uid="{00000000-0005-0000-0000-00006F000000}"/>
    <cellStyle name="Normal 6 3 5" xfId="188" xr:uid="{00000000-0005-0000-0000-000077000000}"/>
    <cellStyle name="Normal 6 4" xfId="82" xr:uid="{00000000-0005-0000-0000-000070000000}"/>
    <cellStyle name="Normal 6 4 2" xfId="115" xr:uid="{00000000-0005-0000-0000-000071000000}"/>
    <cellStyle name="Normal 6 4 3" xfId="151" xr:uid="{00000000-0005-0000-0000-000072000000}"/>
    <cellStyle name="Normal 6 4 4" xfId="263" xr:uid="{00000000-0005-0000-0000-00007A000000}"/>
    <cellStyle name="Normal 6 5" xfId="101" xr:uid="{00000000-0005-0000-0000-000073000000}"/>
    <cellStyle name="Normal 6 5 2" xfId="264" xr:uid="{00000000-0005-0000-0000-00007B000000}"/>
    <cellStyle name="Normal 6 6" xfId="146" xr:uid="{00000000-0005-0000-0000-000074000000}"/>
    <cellStyle name="Normal 6 7" xfId="168" xr:uid="{00000000-0005-0000-0000-000070000000}"/>
    <cellStyle name="Normal 7" xfId="67" xr:uid="{00000000-0005-0000-0000-000075000000}"/>
    <cellStyle name="Normal 7 2" xfId="87" xr:uid="{00000000-0005-0000-0000-000076000000}"/>
    <cellStyle name="Normal 7 2 2" xfId="120" xr:uid="{00000000-0005-0000-0000-000077000000}"/>
    <cellStyle name="Normal 7 2 2 2" xfId="224" xr:uid="{00000000-0005-0000-0000-00007E000000}"/>
    <cellStyle name="Normal 7 2 3" xfId="153" xr:uid="{00000000-0005-0000-0000-000078000000}"/>
    <cellStyle name="Normal 7 2 3 2" xfId="265" xr:uid="{00000000-0005-0000-0000-00007F000000}"/>
    <cellStyle name="Normal 7 2 4" xfId="190" xr:uid="{00000000-0005-0000-0000-00007D000000}"/>
    <cellStyle name="Normal 7 3" xfId="106" xr:uid="{00000000-0005-0000-0000-000079000000}"/>
    <cellStyle name="Normal 7 3 2" xfId="231" xr:uid="{00000000-0005-0000-0000-000081000000}"/>
    <cellStyle name="Normal 7 3 2 2" xfId="324" xr:uid="{00000000-0005-0000-0000-000087000000}"/>
    <cellStyle name="Normal 7 3 3" xfId="206" xr:uid="{00000000-0005-0000-0000-000080000000}"/>
    <cellStyle name="Normal 7 4" xfId="152" xr:uid="{00000000-0005-0000-0000-00007A000000}"/>
    <cellStyle name="Normal 7 4 2" xfId="216" xr:uid="{00000000-0005-0000-0000-000082000000}"/>
    <cellStyle name="Normal 7 4 2 2" xfId="325" xr:uid="{00000000-0005-0000-0000-00008B000000}"/>
    <cellStyle name="Normal 7 4 3" xfId="326" xr:uid="{00000000-0005-0000-0000-00008C000000}"/>
    <cellStyle name="Normal 7 5" xfId="266" xr:uid="{00000000-0005-0000-0000-000083000000}"/>
    <cellStyle name="Normal 7 5 2" xfId="327" xr:uid="{00000000-0005-0000-0000-00008E000000}"/>
    <cellStyle name="Normal 7 6" xfId="180" xr:uid="{00000000-0005-0000-0000-00007C000000}"/>
    <cellStyle name="Normal 8" xfId="76" xr:uid="{00000000-0005-0000-0000-00007B000000}"/>
    <cellStyle name="Normal 8 2" xfId="81" xr:uid="{00000000-0005-0000-0000-00007C000000}"/>
    <cellStyle name="Normal 8 2 2" xfId="114" xr:uid="{00000000-0005-0000-0000-00007D000000}"/>
    <cellStyle name="Normal 8 2 3" xfId="275" xr:uid="{4590E847-A589-49E2-9B0C-070F7E2C7692}"/>
    <cellStyle name="Normal 8 2 4" xfId="211" xr:uid="{00000000-0005-0000-0000-000085000000}"/>
    <cellStyle name="Normal 8 3" xfId="267" xr:uid="{00000000-0005-0000-0000-000087000000}"/>
    <cellStyle name="Normal 8 4" xfId="192" xr:uid="{00000000-0005-0000-0000-000084000000}"/>
    <cellStyle name="Normal 8 5" xfId="328" xr:uid="{00000000-0005-0000-0000-000090000000}"/>
    <cellStyle name="Normal 9" xfId="75" xr:uid="{00000000-0005-0000-0000-00007E000000}"/>
    <cellStyle name="Normal 9 2" xfId="112" xr:uid="{00000000-0005-0000-0000-00007F000000}"/>
    <cellStyle name="Normal 9 2 2" xfId="330" xr:uid="{00000000-0005-0000-0000-000093000000}"/>
    <cellStyle name="Normal 9 2 3" xfId="329" xr:uid="{00000000-0005-0000-0000-000092000000}"/>
    <cellStyle name="Normal 9 3" xfId="154" xr:uid="{00000000-0005-0000-0000-000080000000}"/>
    <cellStyle name="Normal 9 3 2" xfId="331" xr:uid="{00000000-0005-0000-0000-000094000000}"/>
    <cellStyle name="Normal 9 4" xfId="268" xr:uid="{00000000-0005-0000-0000-000088000000}"/>
    <cellStyle name="NotA" xfId="25" xr:uid="{00000000-0005-0000-0000-000081000000}"/>
    <cellStyle name="Note" xfId="26" builtinId="10" customBuiltin="1"/>
    <cellStyle name="Note 2" xfId="27" xr:uid="{00000000-0005-0000-0000-000083000000}"/>
    <cellStyle name="Note 3" xfId="59" xr:uid="{00000000-0005-0000-0000-000084000000}"/>
    <cellStyle name="Note 4" xfId="78" xr:uid="{00000000-0005-0000-0000-000085000000}"/>
    <cellStyle name="Note 5" xfId="98" xr:uid="{00000000-0005-0000-0000-000086000000}"/>
    <cellStyle name="Percent 2" xfId="212" xr:uid="{00000000-0005-0000-0000-00008D000000}"/>
    <cellStyle name="Percent 2 2" xfId="332" xr:uid="{00000000-0005-0000-0000-000097000000}"/>
    <cellStyle name="T1" xfId="28" xr:uid="{00000000-0005-0000-0000-000087000000}"/>
    <cellStyle name="T1 2" xfId="29" xr:uid="{00000000-0005-0000-0000-000088000000}"/>
    <cellStyle name="T1 2 2" xfId="30" xr:uid="{00000000-0005-0000-0000-000089000000}"/>
    <cellStyle name="T1 2 3" xfId="31" xr:uid="{00000000-0005-0000-0000-00008A000000}"/>
    <cellStyle name="T1 2 3 2" xfId="53" xr:uid="{00000000-0005-0000-0000-00008B000000}"/>
    <cellStyle name="T2" xfId="32" xr:uid="{00000000-0005-0000-0000-00008C000000}"/>
    <cellStyle name="T2 2" xfId="33" xr:uid="{00000000-0005-0000-0000-00008D000000}"/>
    <cellStyle name="T2 2 2" xfId="34" xr:uid="{00000000-0005-0000-0000-00008E000000}"/>
    <cellStyle name="T2 2 2 2" xfId="333" xr:uid="{00000000-0005-0000-0000-00009E000000}"/>
    <cellStyle name="T2 2 3" xfId="35" xr:uid="{00000000-0005-0000-0000-00008F000000}"/>
    <cellStyle name="T2 2 3 2" xfId="54" xr:uid="{00000000-0005-0000-0000-000090000000}"/>
    <cellStyle name="T2 3" xfId="167" xr:uid="{00000000-0005-0000-0000-000098000000}"/>
    <cellStyle name="T2 3 2" xfId="334" xr:uid="{00000000-0005-0000-0000-0000A1000000}"/>
    <cellStyle name="T2 4" xfId="335" xr:uid="{00000000-0005-0000-0000-0000A2000000}"/>
    <cellStyle name="Title 2" xfId="238" xr:uid="{00000000-0005-0000-0000-000099000000}"/>
    <cellStyle name="Total" xfId="36" builtinId="25" customBuiltin="1"/>
    <cellStyle name="Total 2" xfId="37" xr:uid="{00000000-0005-0000-0000-000092000000}"/>
    <cellStyle name="Total 3" xfId="60" xr:uid="{00000000-0005-0000-0000-000093000000}"/>
    <cellStyle name="Total 4" xfId="79" xr:uid="{00000000-0005-0000-0000-000094000000}"/>
    <cellStyle name="Total 5" xfId="99" xr:uid="{00000000-0005-0000-0000-000095000000}"/>
    <cellStyle name="Total 6" xfId="161" xr:uid="{00000000-0005-0000-0000-000096000000}"/>
    <cellStyle name="Total1" xfId="38" xr:uid="{00000000-0005-0000-0000-000097000000}"/>
    <cellStyle name="Total1 2" xfId="174" xr:uid="{00000000-0005-0000-0000-00009E000000}"/>
    <cellStyle name="TXT1" xfId="39" xr:uid="{00000000-0005-0000-0000-000098000000}"/>
    <cellStyle name="TXT1 2" xfId="40" xr:uid="{00000000-0005-0000-0000-000099000000}"/>
    <cellStyle name="TXT1 2 2" xfId="41" xr:uid="{00000000-0005-0000-0000-00009A000000}"/>
    <cellStyle name="TXT1 2 3" xfId="42" xr:uid="{00000000-0005-0000-0000-00009B000000}"/>
    <cellStyle name="TXT1 2 3 2" xfId="55" xr:uid="{00000000-0005-0000-0000-00009C000000}"/>
    <cellStyle name="TXT1 3" xfId="175" xr:uid="{00000000-0005-0000-0000-0000A4000000}"/>
    <cellStyle name="TXT1_ATT50328" xfId="43" xr:uid="{00000000-0005-0000-0000-00009D000000}"/>
    <cellStyle name="TXT2" xfId="44" xr:uid="{00000000-0005-0000-0000-00009E000000}"/>
    <cellStyle name="TXT2 2" xfId="176" xr:uid="{00000000-0005-0000-0000-0000A7000000}"/>
    <cellStyle name="TXT3" xfId="45" xr:uid="{00000000-0005-0000-0000-00009F000000}"/>
    <cellStyle name="TXT3 2" xfId="165" xr:uid="{00000000-0005-0000-0000-0000A9000000}"/>
    <cellStyle name="TXT4" xfId="46" xr:uid="{00000000-0005-0000-0000-0000A0000000}"/>
    <cellStyle name="TXT5" xfId="47" xr:uid="{00000000-0005-0000-0000-0000A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9" Type="http://schemas.openxmlformats.org/officeDocument/2006/relationships/worksheet" Target="worksheets/sheet38.xml"/><Relationship Id="rId21" Type="http://schemas.openxmlformats.org/officeDocument/2006/relationships/worksheet" Target="worksheets/sheet20.xml"/><Relationship Id="rId34" Type="http://schemas.openxmlformats.org/officeDocument/2006/relationships/worksheet" Target="worksheets/sheet33.xml"/><Relationship Id="rId42" Type="http://schemas.openxmlformats.org/officeDocument/2006/relationships/externalLink" Target="externalLinks/externalLink3.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worksheet" Target="worksheets/sheet15.xml"/><Relationship Id="rId29" Type="http://schemas.openxmlformats.org/officeDocument/2006/relationships/worksheet" Target="worksheets/sheet28.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worksheet" Target="worksheets/sheet36.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worksheet" Target="worksheets/sheet35.xml"/><Relationship Id="rId49" Type="http://schemas.openxmlformats.org/officeDocument/2006/relationships/customXml" Target="../customXml/item2.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worksheet" Target="worksheets/sheet30.xml"/><Relationship Id="rId44"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externalLink" Target="externalLinks/externalLink4.xml"/><Relationship Id="rId48" Type="http://schemas.openxmlformats.org/officeDocument/2006/relationships/customXml" Target="../customXml/item1.xml"/><Relationship Id="rId8" Type="http://schemas.openxmlformats.org/officeDocument/2006/relationships/worksheet" Target="worksheets/sheet7.xml"/><Relationship Id="rId3" Type="http://schemas.openxmlformats.org/officeDocument/2006/relationships/worksheet" Target="worksheets/sheet3.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worksheet" Target="worksheets/sheet37.xml"/><Relationship Id="rId46" Type="http://schemas.openxmlformats.org/officeDocument/2006/relationships/sharedStrings" Target="sharedStrings.xml"/><Relationship Id="rId20" Type="http://schemas.openxmlformats.org/officeDocument/2006/relationships/worksheet" Target="worksheets/sheet1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400">
                <a:cs typeface="+mn-cs"/>
              </a:defRPr>
            </a:pPr>
            <a:r>
              <a:rPr lang="ar-QA" sz="1600">
                <a:cs typeface="+mn-cs"/>
              </a:rPr>
              <a:t>الأفلام المعروضة حسب النوع</a:t>
            </a:r>
            <a:br>
              <a:rPr lang="ar-QA" sz="1600">
                <a:cs typeface="+mn-cs"/>
              </a:rPr>
            </a:br>
            <a:r>
              <a:rPr lang="en-US" sz="1200">
                <a:latin typeface="Arial" pitchFamily="34" charset="0"/>
                <a:cs typeface="Arial" pitchFamily="34" charset="0"/>
              </a:rPr>
              <a:t>FILMS</a:t>
            </a:r>
            <a:r>
              <a:rPr lang="en-US" sz="1200" baseline="0">
                <a:latin typeface="Arial" pitchFamily="34" charset="0"/>
                <a:cs typeface="Arial" pitchFamily="34" charset="0"/>
              </a:rPr>
              <a:t> </a:t>
            </a:r>
            <a:r>
              <a:rPr lang="en-US" sz="1200">
                <a:latin typeface="Arial" pitchFamily="34" charset="0"/>
                <a:cs typeface="Arial" pitchFamily="34" charset="0"/>
              </a:rPr>
              <a:t>PRESENTED BY TYPE </a:t>
            </a:r>
          </a:p>
          <a:p>
            <a:pPr rtl="0">
              <a:defRPr sz="1400">
                <a:cs typeface="+mn-cs"/>
              </a:defRPr>
            </a:pPr>
            <a:r>
              <a:rPr lang="en-US" sz="1200">
                <a:latin typeface="Arial" pitchFamily="34" charset="0"/>
                <a:cs typeface="Arial" pitchFamily="34" charset="0"/>
              </a:rPr>
              <a:t>2018 - 2022</a:t>
            </a:r>
          </a:p>
        </c:rich>
      </c:tx>
      <c:layout>
        <c:manualLayout>
          <c:xMode val="edge"/>
          <c:yMode val="edge"/>
          <c:x val="0.36253981074052971"/>
          <c:y val="2.0905140583107891E-2"/>
        </c:manualLayout>
      </c:layout>
      <c:overlay val="0"/>
      <c:spPr>
        <a:noFill/>
      </c:spPr>
    </c:title>
    <c:autoTitleDeleted val="0"/>
    <c:plotArea>
      <c:layout>
        <c:manualLayout>
          <c:layoutTarget val="inner"/>
          <c:xMode val="edge"/>
          <c:yMode val="edge"/>
          <c:x val="8.148235736744508E-2"/>
          <c:y val="0.16657934190151114"/>
          <c:w val="0.74847222558718662"/>
          <c:h val="0.74564834325286844"/>
        </c:manualLayout>
      </c:layout>
      <c:lineChart>
        <c:grouping val="standard"/>
        <c:varyColors val="0"/>
        <c:ser>
          <c:idx val="3"/>
          <c:order val="0"/>
          <c:tx>
            <c:strRef>
              <c:f>'150'!$A$25</c:f>
              <c:strCache>
                <c:ptCount val="1"/>
                <c:pt idx="0">
                  <c:v>أفلام عربية
Arabic Films</c:v>
                </c:pt>
              </c:strCache>
            </c:strRef>
          </c:tx>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3035-4CC3-8254-DF0064F42845}"/>
                </c:ext>
              </c:extLst>
            </c:dLbl>
            <c:dLbl>
              <c:idx val="2"/>
              <c:delete val="1"/>
              <c:extLst>
                <c:ext xmlns:c15="http://schemas.microsoft.com/office/drawing/2012/chart" uri="{CE6537A1-D6FC-4f65-9D91-7224C49458BB}"/>
                <c:ext xmlns:c16="http://schemas.microsoft.com/office/drawing/2014/chart" uri="{C3380CC4-5D6E-409C-BE32-E72D297353CC}">
                  <c16:uniqueId val="{00000001-3035-4CC3-8254-DF0064F42845}"/>
                </c:ext>
              </c:extLst>
            </c:dLbl>
            <c:dLbl>
              <c:idx val="3"/>
              <c:delete val="1"/>
              <c:extLst>
                <c:ext xmlns:c15="http://schemas.microsoft.com/office/drawing/2012/chart" uri="{CE6537A1-D6FC-4f65-9D91-7224C49458BB}"/>
                <c:ext xmlns:c16="http://schemas.microsoft.com/office/drawing/2014/chart" uri="{C3380CC4-5D6E-409C-BE32-E72D297353CC}">
                  <c16:uniqueId val="{00000002-3035-4CC3-8254-DF0064F42845}"/>
                </c:ext>
              </c:extLst>
            </c:dLbl>
            <c:dLbl>
              <c:idx val="4"/>
              <c:layout>
                <c:manualLayout>
                  <c:x val="-2.7375200073374156E-3"/>
                  <c:y val="-2.0871700833257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35-4CC3-8254-DF0064F42845}"/>
                </c:ext>
              </c:extLst>
            </c:dLbl>
            <c:spPr>
              <a:noFill/>
              <a:ln>
                <a:noFill/>
              </a:ln>
              <a:effectLst/>
            </c:spPr>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'150'!$B$24:$F$24</c:f>
              <c:numCache>
                <c:formatCode>General</c:formatCode>
                <c:ptCount val="5"/>
                <c:pt idx="0">
                  <c:v>2018</c:v>
                </c:pt>
                <c:pt idx="1">
                  <c:v>2019</c:v>
                </c:pt>
                <c:pt idx="2">
                  <c:v>2020</c:v>
                </c:pt>
                <c:pt idx="3">
                  <c:v>2021</c:v>
                </c:pt>
                <c:pt idx="4">
                  <c:v>2022</c:v>
                </c:pt>
              </c:numCache>
            </c:numRef>
          </c:cat>
          <c:val>
            <c:numRef>
              <c:f>'150'!$B$25:$F$25</c:f>
              <c:numCache>
                <c:formatCode>General</c:formatCode>
                <c:ptCount val="5"/>
                <c:pt idx="0">
                  <c:v>188</c:v>
                </c:pt>
                <c:pt idx="1">
                  <c:v>230</c:v>
                </c:pt>
                <c:pt idx="2">
                  <c:v>159</c:v>
                </c:pt>
                <c:pt idx="3">
                  <c:v>369</c:v>
                </c:pt>
                <c:pt idx="4">
                  <c:v>413</c:v>
                </c:pt>
              </c:numCache>
            </c:numRef>
          </c:val>
          <c:smooth val="0"/>
          <c:extLst>
            <c:ext xmlns:c16="http://schemas.microsoft.com/office/drawing/2014/chart" uri="{C3380CC4-5D6E-409C-BE32-E72D297353CC}">
              <c16:uniqueId val="{00000004-3035-4CC3-8254-DF0064F42845}"/>
            </c:ext>
          </c:extLst>
        </c:ser>
        <c:ser>
          <c:idx val="4"/>
          <c:order val="1"/>
          <c:tx>
            <c:strRef>
              <c:f>'150'!$A$26</c:f>
              <c:strCache>
                <c:ptCount val="1"/>
                <c:pt idx="0">
                  <c:v>أفلام أجنبية
Foreign Films</c:v>
                </c:pt>
              </c:strCache>
            </c:strRef>
          </c:tx>
          <c:marker>
            <c:symbol val="none"/>
          </c:marker>
          <c:dLbls>
            <c:dLbl>
              <c:idx val="0"/>
              <c:layout>
                <c:manualLayout>
                  <c:x val="-4.7142279842003004E-2"/>
                  <c:y val="-1.41143916907107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92-4F5D-8330-4C70CD8D6771}"/>
                </c:ext>
              </c:extLst>
            </c:dLbl>
            <c:dLbl>
              <c:idx val="1"/>
              <c:delete val="1"/>
              <c:extLst>
                <c:ext xmlns:c15="http://schemas.microsoft.com/office/drawing/2012/chart" uri="{CE6537A1-D6FC-4f65-9D91-7224C49458BB}"/>
                <c:ext xmlns:c16="http://schemas.microsoft.com/office/drawing/2014/chart" uri="{C3380CC4-5D6E-409C-BE32-E72D297353CC}">
                  <c16:uniqueId val="{00000005-3035-4CC3-8254-DF0064F4284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35-4CC3-8254-DF0064F42845}"/>
                </c:ext>
              </c:extLst>
            </c:dLbl>
            <c:dLbl>
              <c:idx val="3"/>
              <c:delete val="1"/>
              <c:extLst>
                <c:ext xmlns:c15="http://schemas.microsoft.com/office/drawing/2012/chart" uri="{CE6537A1-D6FC-4f65-9D91-7224C49458BB}"/>
                <c:ext xmlns:c16="http://schemas.microsoft.com/office/drawing/2014/chart" uri="{C3380CC4-5D6E-409C-BE32-E72D297353CC}">
                  <c16:uniqueId val="{00000007-3035-4CC3-8254-DF0064F42845}"/>
                </c:ext>
              </c:extLst>
            </c:dLbl>
            <c:dLbl>
              <c:idx val="4"/>
              <c:layout>
                <c:manualLayout>
                  <c:x val="-9.5912871812773234E-3"/>
                  <c:y val="2.12181004045713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35-4CC3-8254-DF0064F42845}"/>
                </c:ext>
              </c:extLst>
            </c:dLbl>
            <c:dLbl>
              <c:idx val="5"/>
              <c:layout>
                <c:manualLayout>
                  <c:x val="-1.2622222222222123E-2"/>
                  <c:y val="-3.286384976525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35-4CC3-8254-DF0064F42845}"/>
                </c:ext>
              </c:extLst>
            </c:dLbl>
            <c:spPr>
              <a:noFill/>
              <a:ln>
                <a:noFill/>
              </a:ln>
              <a:effectLst/>
            </c:spPr>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'150'!$B$24:$F$24</c:f>
              <c:numCache>
                <c:formatCode>General</c:formatCode>
                <c:ptCount val="5"/>
                <c:pt idx="0">
                  <c:v>2018</c:v>
                </c:pt>
                <c:pt idx="1">
                  <c:v>2019</c:v>
                </c:pt>
                <c:pt idx="2">
                  <c:v>2020</c:v>
                </c:pt>
                <c:pt idx="3">
                  <c:v>2021</c:v>
                </c:pt>
                <c:pt idx="4">
                  <c:v>2022</c:v>
                </c:pt>
              </c:numCache>
            </c:numRef>
          </c:cat>
          <c:val>
            <c:numRef>
              <c:f>'150'!$B$26:$F$26</c:f>
              <c:numCache>
                <c:formatCode>_-* #,##0_-;_-* #,##0\-;_-* "-"_-;_-@_-</c:formatCode>
                <c:ptCount val="5"/>
                <c:pt idx="0">
                  <c:v>3113</c:v>
                </c:pt>
                <c:pt idx="1">
                  <c:v>3469</c:v>
                </c:pt>
                <c:pt idx="2">
                  <c:v>1456</c:v>
                </c:pt>
                <c:pt idx="3">
                  <c:v>3679</c:v>
                </c:pt>
                <c:pt idx="4">
                  <c:v>4008</c:v>
                </c:pt>
              </c:numCache>
            </c:numRef>
          </c:val>
          <c:smooth val="0"/>
          <c:extLst>
            <c:ext xmlns:c16="http://schemas.microsoft.com/office/drawing/2014/chart" uri="{C3380CC4-5D6E-409C-BE32-E72D297353CC}">
              <c16:uniqueId val="{0000000A-3035-4CC3-8254-DF0064F42845}"/>
            </c:ext>
          </c:extLst>
        </c:ser>
        <c:dLbls>
          <c:showLegendKey val="0"/>
          <c:showVal val="1"/>
          <c:showCatName val="0"/>
          <c:showSerName val="0"/>
          <c:showPercent val="0"/>
          <c:showBubbleSize val="0"/>
        </c:dLbls>
        <c:smooth val="0"/>
        <c:axId val="138869760"/>
        <c:axId val="138613120"/>
      </c:lineChart>
      <c:catAx>
        <c:axId val="138869760"/>
        <c:scaling>
          <c:orientation val="minMax"/>
        </c:scaling>
        <c:delete val="0"/>
        <c:axPos val="b"/>
        <c:majorGridlines>
          <c:spPr>
            <a:ln w="19050">
              <a:solidFill>
                <a:schemeClr val="bg1">
                  <a:lumMod val="85000"/>
                </a:schemeClr>
              </a:solidFill>
            </a:ln>
          </c:spPr>
        </c:majorGridlines>
        <c:numFmt formatCode="General" sourceLinked="0"/>
        <c:majorTickMark val="out"/>
        <c:minorTickMark val="none"/>
        <c:tickLblPos val="nextTo"/>
        <c:txPr>
          <a:bodyPr/>
          <a:lstStyle/>
          <a:p>
            <a:pPr rtl="0">
              <a:defRPr b="1">
                <a:latin typeface="Arial" pitchFamily="34" charset="0"/>
                <a:cs typeface="Arial" pitchFamily="34" charset="0"/>
              </a:defRPr>
            </a:pPr>
            <a:endParaRPr lang="en-US"/>
          </a:p>
        </c:txPr>
        <c:crossAx val="138613120"/>
        <c:crosses val="autoZero"/>
        <c:auto val="1"/>
        <c:lblAlgn val="ctr"/>
        <c:lblOffset val="100"/>
        <c:noMultiLvlLbl val="0"/>
      </c:catAx>
      <c:valAx>
        <c:axId val="138613120"/>
        <c:scaling>
          <c:orientation val="minMax"/>
        </c:scaling>
        <c:delete val="0"/>
        <c:axPos val="l"/>
        <c:majorGridlines>
          <c:spPr>
            <a:ln w="19050">
              <a:solidFill>
                <a:schemeClr val="bg1">
                  <a:lumMod val="85000"/>
                </a:schemeClr>
              </a:solidFill>
            </a:ln>
          </c:spPr>
        </c:majorGridlines>
        <c:numFmt formatCode="General" sourceLinked="1"/>
        <c:majorTickMark val="out"/>
        <c:minorTickMark val="none"/>
        <c:tickLblPos val="nextTo"/>
        <c:txPr>
          <a:bodyPr/>
          <a:lstStyle/>
          <a:p>
            <a:pPr>
              <a:defRPr b="1">
                <a:latin typeface="Arial" pitchFamily="34" charset="0"/>
                <a:cs typeface="Arial" pitchFamily="34" charset="0"/>
              </a:defRPr>
            </a:pPr>
            <a:endParaRPr lang="en-US"/>
          </a:p>
        </c:txPr>
        <c:crossAx val="138869760"/>
        <c:crosses val="autoZero"/>
        <c:crossBetween val="between"/>
      </c:valAx>
    </c:plotArea>
    <c:legend>
      <c:legendPos val="r"/>
      <c:layout>
        <c:manualLayout>
          <c:xMode val="edge"/>
          <c:yMode val="edge"/>
          <c:x val="0.84500469955430035"/>
          <c:y val="0.36905059367573323"/>
          <c:w val="0.12363139931740615"/>
          <c:h val="0.1819643876430564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(41)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327970</xdr:colOff>
      <xdr:row>0</xdr:row>
      <xdr:rowOff>152400</xdr:rowOff>
    </xdr:from>
    <xdr:to>
      <xdr:col>0</xdr:col>
      <xdr:colOff>5023312</xdr:colOff>
      <xdr:row>7</xdr:row>
      <xdr:rowOff>47625</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9987330338" y="152400"/>
          <a:ext cx="4695342" cy="2628900"/>
        </a:xfrm>
        <a:prstGeom prst="rect">
          <a:avLst/>
        </a:prstGeom>
        <a:noFill/>
        <a:ln w="9525">
          <a:noFill/>
          <a:miter lim="800000"/>
          <a:headEnd/>
          <a:tailEnd/>
        </a:ln>
      </xdr:spPr>
      <xdr:txBody>
        <a:bodyPr vertOverflow="clip" wrap="square" lIns="246888" tIns="155448" rIns="246888" bIns="0" anchor="t" upright="1"/>
        <a:lstStyle/>
        <a:p>
          <a:pPr algn="ct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الاعلام والثقافة والسياحة</a:t>
          </a:r>
          <a:endParaRPr lang="ar-QA" sz="1800" b="1">
            <a:solidFill>
              <a:srgbClr val="0000FF"/>
            </a:solidFill>
            <a:effectLst/>
            <a:latin typeface="Arial Rounded MT Bold" pitchFamily="34" charset="0"/>
            <a:ea typeface="+mn-ea"/>
            <a:cs typeface="+mn-cs"/>
          </a:endParaRPr>
        </a:p>
        <a:p>
          <a:pPr algn="ctr"/>
          <a:endParaRPr lang="en-US"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VIII</a:t>
          </a:r>
        </a:p>
        <a:p>
          <a:pPr algn="ctr"/>
          <a:r>
            <a:rPr lang="en-US" sz="1800" b="1" i="0" u="none" strike="noStrike" baseline="0">
              <a:solidFill>
                <a:srgbClr val="0000FF"/>
              </a:solidFill>
              <a:latin typeface="Arial Rounded MT Bold" pitchFamily="34" charset="0"/>
              <a:cs typeface="Arial"/>
            </a:rPr>
            <a:t>MEDIA, CULTURE AND TOURISM</a:t>
          </a:r>
          <a:endParaRPr lang="en-US" sz="1800" b="1" i="0" u="none" strike="noStrike" baseline="0">
            <a:solidFill>
              <a:srgbClr val="0000FF"/>
            </a:solidFill>
            <a:latin typeface="Arial Rounded MT Bold" pitchFamily="34" charset="0"/>
            <a:ea typeface="+mn-ea"/>
            <a:cs typeface="Arial"/>
          </a:endParaRPr>
        </a:p>
      </xdr:txBody>
    </xdr:sp>
    <xdr:clientData/>
  </xdr:twoCellAnchor>
  <xdr:twoCellAnchor>
    <xdr:from>
      <xdr:col>0</xdr:col>
      <xdr:colOff>76199</xdr:colOff>
      <xdr:row>0</xdr:row>
      <xdr:rowOff>95249</xdr:rowOff>
    </xdr:from>
    <xdr:to>
      <xdr:col>0</xdr:col>
      <xdr:colOff>5086349</xdr:colOff>
      <xdr:row>6</xdr:row>
      <xdr:rowOff>457198</xdr:rowOff>
    </xdr:to>
    <xdr:pic>
      <xdr:nvPicPr>
        <xdr:cNvPr id="4" name="Picture 5" descr="ORNA430.WM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rot="16200000">
          <a:off x="9988491264" y="-1128714"/>
          <a:ext cx="2562224" cy="5010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1885950</xdr:colOff>
      <xdr:row>0</xdr:row>
      <xdr:rowOff>38100</xdr:rowOff>
    </xdr:from>
    <xdr:to>
      <xdr:col>2</xdr:col>
      <xdr:colOff>918599</xdr:colOff>
      <xdr:row>3</xdr:row>
      <xdr:rowOff>105775</xdr:rowOff>
    </xdr:to>
    <xdr:pic>
      <xdr:nvPicPr>
        <xdr:cNvPr id="3" name="Picture 2">
          <a:extLst>
            <a:ext uri="{FF2B5EF4-FFF2-40B4-BE49-F238E27FC236}">
              <a16:creationId xmlns:a16="http://schemas.microsoft.com/office/drawing/2014/main" id="{E48E9C0A-071A-4B08-B4C8-4DB2CC3CE0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120351" y="38100"/>
          <a:ext cx="2233049" cy="553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4</xdr:col>
      <xdr:colOff>1285876</xdr:colOff>
      <xdr:row>0</xdr:row>
      <xdr:rowOff>0</xdr:rowOff>
    </xdr:from>
    <xdr:to>
      <xdr:col>4</xdr:col>
      <xdr:colOff>1285876</xdr:colOff>
      <xdr:row>2</xdr:row>
      <xdr:rowOff>247650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5895699" y="0"/>
          <a:ext cx="790575" cy="790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1323975</xdr:colOff>
      <xdr:row>0</xdr:row>
      <xdr:rowOff>19050</xdr:rowOff>
    </xdr:from>
    <xdr:to>
      <xdr:col>8</xdr:col>
      <xdr:colOff>0</xdr:colOff>
      <xdr:row>2</xdr:row>
      <xdr:rowOff>419100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5286100" y="19050"/>
          <a:ext cx="790575" cy="790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704850</xdr:colOff>
      <xdr:row>0</xdr:row>
      <xdr:rowOff>0</xdr:rowOff>
    </xdr:from>
    <xdr:to>
      <xdr:col>4</xdr:col>
      <xdr:colOff>704850</xdr:colOff>
      <xdr:row>2</xdr:row>
      <xdr:rowOff>180975</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95462375" y="0"/>
          <a:ext cx="790575" cy="790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neama\AppData\Local\Microsoft\Windows\Temporary%20Internet%20Files\Content.Outlook\HDVG4J67\&#1575;&#1604;&#1578;&#1593;&#1604;&#1610;&#1605;%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a-nas01\Departments\Users\nalneama\AppData\Local\Microsoft\Windows\Temporary%20Internet%20Files\Content.Outlook\HDVG4J67\&#1575;&#1604;&#1578;&#1593;&#1604;&#1610;&#1605;%20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a-nas01\Departments\DPSS\arss\&#1602;&#1587;&#1605;%20&#1575;&#1604;&#1587;&#1580;&#1604;&#1575;&#1578;%20&#1575;&#1604;&#1573;&#1583;&#1575;&#1585;&#1610;&#1577;\5-%20&#1605;&#1587;&#1581;%20&#1575;&#1604;&#1601;&#1606;&#1575;&#1583;&#1602;%20&#1608;&#1575;&#1604;&#1589;&#1575;&#1604;&#1575;&#1578;%20&#1608;&#1575;&#1604;&#1588;&#1602;&#1602;\&#1575;&#1604;&#1575;&#1587;&#1578;&#1605;&#1575;&#1585;&#1575;&#1578;%20&#1608;&#1575;&#1604;&#1578;&#1601;&#1585;&#1610;&#1594;%20&#1608;&#1575;&#1604;&#1605;&#1578;&#1575;&#1576;&#1593;&#1577;%20&#1575;&#1604;&#1605;&#1610;&#1583;&#1575;&#1606;&#1610;&#1577;%20-%20&#1576;&#1610;&#1575;&#1606;&#1575;&#1578;%20&#1593;&#1575;&#1605;%202022\1-&#1575;&#1604;&#1601;&#1606;&#1575;&#1583;&#1602;\&#1578;&#1601;&#1585;&#1610;&#1594;%20&#1575;&#1604;&#1601;&#1606;&#1575;&#1583;&#1602;%201+2+3+4+5%20&#1606;&#1580;&#1608;&#1605;%20&#1604;&#1593;&#1575;&#1605;%202022%20-%20&#1575;&#1604;&#1578;&#1593;&#1583;&#1610;&#1604;%20%20%20&#1575;&#1604;&#1575;&#1582;&#1610;&#158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a-nas01\Departments\DPSS\arss\&#1602;&#1587;&#1605;%20&#1575;&#1604;&#1587;&#1580;&#1604;&#1575;&#1578;%20&#1575;&#1604;&#1573;&#1583;&#1575;&#1585;&#1610;&#1577;\5-%20&#1605;&#1587;&#1581;%20&#1575;&#1604;&#1601;&#1606;&#1575;&#1583;&#1602;%20&#1608;&#1575;&#1604;&#1589;&#1575;&#1604;&#1575;&#1578;%20&#1608;&#1575;&#1604;&#1588;&#1602;&#1602;\&#1575;&#1604;&#1575;&#1587;&#1578;&#1605;&#1575;&#1585;&#1575;&#1578;%20&#1608;&#1575;&#1604;&#1578;&#1601;&#1585;&#1610;&#1594;%20&#1608;&#1575;&#1604;&#1605;&#1578;&#1575;&#1576;&#1593;&#1577;%20&#1575;&#1604;&#1605;&#1610;&#1583;&#1575;&#1606;&#1610;&#1577;%20-%20&#1576;&#1610;&#1575;&#1606;&#1575;&#1578;%20&#1593;&#1575;&#1605;%202022\2-&#1575;&#1604;&#1588;&#1602;&#1602;%20&#1575;&#1604;&#1601;&#1606;&#1583;&#1602;&#1610;&#1577;\&#1575;&#1604;&#1588;&#1602;&#1602;%20&#1575;&#1604;&#1601;&#1606;&#1583;&#1602;&#1610;&#1577;%20&#1575;&#1604;&#1605;&#1593;&#1583;&#1604;-%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تفريغ الفنادق 2022-2023"/>
      <sheetName val="المرافق والاجهزة الرياضية"/>
      <sheetName val="Sheet1"/>
      <sheetName val="العاملون بدوام كامل"/>
      <sheetName val="العاملون بدوام جزئي"/>
      <sheetName val="مجموع العاملين"/>
      <sheetName val="الاشتراك والمعسكرات"/>
      <sheetName val="175"/>
      <sheetName val="176"/>
      <sheetName val="177"/>
      <sheetName val="178"/>
      <sheetName val="179"/>
      <sheetName val="180"/>
      <sheetName val="181"/>
      <sheetName val="مجموع فنادق نجمة واحدة"/>
      <sheetName val="مجموع فنادق نجمتان"/>
      <sheetName val="مجموع فنادق 3 نجوم"/>
      <sheetName val="مجموع فنادق 4 نجوم"/>
      <sheetName val="مجموع فنادق 5 نجوم"/>
      <sheetName val="المجموع الكلي"/>
      <sheetName val="A001"/>
      <sheetName val="A002"/>
      <sheetName val="A003"/>
      <sheetName val="A004"/>
      <sheetName val="A005"/>
      <sheetName val="A006"/>
      <sheetName val="A007"/>
      <sheetName val="A008"/>
      <sheetName val="A009"/>
      <sheetName val="A010"/>
      <sheetName val="A011"/>
      <sheetName val="A012"/>
      <sheetName val="A013"/>
      <sheetName val="A014"/>
      <sheetName val="A015"/>
      <sheetName val="A016"/>
      <sheetName val="A017"/>
      <sheetName val="A018"/>
      <sheetName val="A019"/>
      <sheetName val="A020"/>
      <sheetName val="A021"/>
      <sheetName val="A022"/>
      <sheetName val="A023"/>
      <sheetName val="A024"/>
      <sheetName val="A025"/>
      <sheetName val="A026"/>
      <sheetName val="A027"/>
      <sheetName val="A028"/>
      <sheetName val="A029"/>
      <sheetName val="A030"/>
      <sheetName val="A031"/>
      <sheetName val="A032"/>
      <sheetName val="A033"/>
      <sheetName val="A034"/>
      <sheetName val="A035"/>
      <sheetName val="A036"/>
      <sheetName val="A037"/>
      <sheetName val="A038"/>
      <sheetName val="A039"/>
      <sheetName val="A040"/>
      <sheetName val="A041"/>
      <sheetName val="A042"/>
      <sheetName val="A043"/>
      <sheetName val="A044"/>
      <sheetName val="A045"/>
      <sheetName val="A046"/>
      <sheetName val="A047"/>
      <sheetName val="A048"/>
      <sheetName val="A049"/>
      <sheetName val="A050"/>
      <sheetName val="A051"/>
      <sheetName val="A052"/>
      <sheetName val="A053"/>
      <sheetName val="A054"/>
      <sheetName val="A055"/>
      <sheetName val="A056"/>
      <sheetName val="A057"/>
      <sheetName val="A058"/>
      <sheetName val="A059"/>
      <sheetName val="A060"/>
      <sheetName val="A061"/>
      <sheetName val="A062"/>
      <sheetName val="A063"/>
      <sheetName val="A064"/>
      <sheetName val="A065"/>
      <sheetName val="A066"/>
      <sheetName val="A067"/>
      <sheetName val="A068"/>
      <sheetName val="A069"/>
      <sheetName val="A070"/>
      <sheetName val="A071"/>
      <sheetName val="A072"/>
      <sheetName val="A073"/>
      <sheetName val="A074"/>
      <sheetName val="A075"/>
      <sheetName val="A076"/>
      <sheetName val="A077"/>
      <sheetName val="A078"/>
      <sheetName val="A079"/>
      <sheetName val="A080"/>
      <sheetName val="A081"/>
      <sheetName val="A082"/>
      <sheetName val="A083"/>
      <sheetName val="A084"/>
      <sheetName val="A085"/>
      <sheetName val="A086"/>
      <sheetName val="A087"/>
      <sheetName val="A088"/>
      <sheetName val="A089"/>
      <sheetName val="A090"/>
      <sheetName val="A091"/>
      <sheetName val="A092"/>
      <sheetName val="A093"/>
      <sheetName val="A094"/>
      <sheetName val="A095"/>
      <sheetName val="A096"/>
      <sheetName val="A097"/>
      <sheetName val="A098"/>
      <sheetName val="A099"/>
      <sheetName val="A100"/>
      <sheetName val="A101"/>
      <sheetName val="A102"/>
      <sheetName val="A103"/>
      <sheetName val="A104"/>
      <sheetName val="A105"/>
      <sheetName val="A106"/>
      <sheetName val="A107"/>
      <sheetName val="A108"/>
      <sheetName val="A109"/>
      <sheetName val="A110"/>
      <sheetName val="A111"/>
      <sheetName val="A112"/>
      <sheetName val="A113"/>
      <sheetName val="A114"/>
      <sheetName val="A115"/>
      <sheetName val="A116"/>
      <sheetName val="A117"/>
      <sheetName val="A118"/>
      <sheetName val="A119"/>
      <sheetName val="A120"/>
      <sheetName val="A121"/>
      <sheetName val="A122"/>
      <sheetName val="A123"/>
      <sheetName val="A124"/>
      <sheetName val="A125"/>
      <sheetName val="A126"/>
      <sheetName val="A127"/>
      <sheetName val="A128"/>
      <sheetName val="A129"/>
      <sheetName val="A130"/>
      <sheetName val="A131"/>
      <sheetName val="A132"/>
      <sheetName val="A133"/>
      <sheetName val="A134"/>
      <sheetName val="A135"/>
      <sheetName val="A136"/>
      <sheetName val="A137"/>
      <sheetName val="A138"/>
      <sheetName val="A139"/>
      <sheetName val="A140"/>
      <sheetName val="A141"/>
      <sheetName val="A142"/>
      <sheetName val="A143"/>
      <sheetName val="A144"/>
      <sheetName val="A145"/>
      <sheetName val="Sheet8"/>
    </sheetNames>
    <sheetDataSet>
      <sheetData sheetId="0">
        <row r="9">
          <cell r="D9">
            <v>4</v>
          </cell>
          <cell r="O9">
            <v>210</v>
          </cell>
          <cell r="R9">
            <v>291</v>
          </cell>
        </row>
        <row r="15">
          <cell r="D15">
            <v>4</v>
          </cell>
          <cell r="O15">
            <v>212</v>
          </cell>
          <cell r="R15">
            <v>329</v>
          </cell>
        </row>
        <row r="38">
          <cell r="D38">
            <v>21</v>
          </cell>
          <cell r="O38">
            <v>2387</v>
          </cell>
          <cell r="R38">
            <v>3943</v>
          </cell>
        </row>
        <row r="79">
          <cell r="D79">
            <v>39</v>
          </cell>
          <cell r="O79">
            <v>8421</v>
          </cell>
          <cell r="R79">
            <v>12088</v>
          </cell>
        </row>
        <row r="158">
          <cell r="D158">
            <v>77</v>
          </cell>
          <cell r="O158">
            <v>20039</v>
          </cell>
          <cell r="R158">
            <v>26365.868852459018</v>
          </cell>
        </row>
        <row r="179">
          <cell r="R179">
            <v>1001625</v>
          </cell>
          <cell r="S179">
            <v>1655001.31</v>
          </cell>
          <cell r="V179">
            <v>476100.27</v>
          </cell>
          <cell r="W179">
            <v>681698</v>
          </cell>
          <cell r="X179">
            <v>559670</v>
          </cell>
          <cell r="Y179">
            <v>764621</v>
          </cell>
          <cell r="Z179">
            <v>2532986.17</v>
          </cell>
          <cell r="AA179">
            <v>3908992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O6">
            <v>965</v>
          </cell>
        </row>
        <row r="7">
          <cell r="O7">
            <v>1472</v>
          </cell>
        </row>
        <row r="13">
          <cell r="R13">
            <v>3369</v>
          </cell>
        </row>
        <row r="14">
          <cell r="R14">
            <v>4473</v>
          </cell>
        </row>
        <row r="23">
          <cell r="O23">
            <v>8304</v>
          </cell>
        </row>
        <row r="24">
          <cell r="O24">
            <v>10598</v>
          </cell>
        </row>
        <row r="25">
          <cell r="O25">
            <v>28460</v>
          </cell>
        </row>
        <row r="26">
          <cell r="O26">
            <v>38442</v>
          </cell>
        </row>
        <row r="27">
          <cell r="O27">
            <v>2685</v>
          </cell>
        </row>
        <row r="28">
          <cell r="O28">
            <v>3789</v>
          </cell>
        </row>
        <row r="29">
          <cell r="O29">
            <v>3047</v>
          </cell>
        </row>
        <row r="30">
          <cell r="O30">
            <v>4617</v>
          </cell>
        </row>
        <row r="31">
          <cell r="O31">
            <v>4810</v>
          </cell>
        </row>
        <row r="32">
          <cell r="O32">
            <v>7243</v>
          </cell>
        </row>
        <row r="33">
          <cell r="O33">
            <v>757</v>
          </cell>
        </row>
        <row r="34">
          <cell r="O34">
            <v>888</v>
          </cell>
        </row>
        <row r="35">
          <cell r="O35">
            <v>52397</v>
          </cell>
        </row>
        <row r="36">
          <cell r="O36">
            <v>71522</v>
          </cell>
        </row>
      </sheetData>
      <sheetData sheetId="15">
        <row r="6">
          <cell r="O6">
            <v>869</v>
          </cell>
        </row>
        <row r="7">
          <cell r="O7">
            <v>996.31</v>
          </cell>
        </row>
        <row r="13">
          <cell r="R13">
            <v>2603</v>
          </cell>
        </row>
        <row r="14">
          <cell r="R14">
            <v>3483</v>
          </cell>
        </row>
        <row r="23">
          <cell r="O23">
            <v>7544</v>
          </cell>
        </row>
        <row r="24">
          <cell r="O24">
            <v>9849</v>
          </cell>
        </row>
        <row r="25">
          <cell r="O25">
            <v>19201</v>
          </cell>
        </row>
        <row r="26">
          <cell r="O26">
            <v>27775</v>
          </cell>
        </row>
        <row r="27">
          <cell r="O27">
            <v>2974</v>
          </cell>
        </row>
        <row r="28">
          <cell r="O28">
            <v>3525</v>
          </cell>
        </row>
        <row r="29">
          <cell r="O29">
            <v>3069</v>
          </cell>
        </row>
        <row r="30">
          <cell r="O30">
            <v>4478</v>
          </cell>
        </row>
        <row r="31">
          <cell r="O31">
            <v>4418</v>
          </cell>
        </row>
        <row r="32">
          <cell r="O32">
            <v>6397</v>
          </cell>
        </row>
        <row r="33">
          <cell r="O33">
            <v>220</v>
          </cell>
        </row>
        <row r="34">
          <cell r="O34">
            <v>302</v>
          </cell>
        </row>
        <row r="35">
          <cell r="O35">
            <v>40898</v>
          </cell>
        </row>
        <row r="36">
          <cell r="O36">
            <v>56805.31</v>
          </cell>
        </row>
      </sheetData>
      <sheetData sheetId="16">
        <row r="6">
          <cell r="O6">
            <v>25974</v>
          </cell>
        </row>
        <row r="7">
          <cell r="O7">
            <v>30709</v>
          </cell>
        </row>
        <row r="13">
          <cell r="R13">
            <v>41617.270000000004</v>
          </cell>
        </row>
        <row r="14">
          <cell r="R14">
            <v>49323</v>
          </cell>
        </row>
        <row r="23">
          <cell r="O23">
            <v>67331</v>
          </cell>
        </row>
        <row r="24">
          <cell r="O24">
            <v>78357</v>
          </cell>
        </row>
        <row r="25">
          <cell r="O25">
            <v>239357</v>
          </cell>
        </row>
        <row r="26">
          <cell r="O26">
            <v>262502</v>
          </cell>
        </row>
        <row r="27">
          <cell r="O27">
            <v>52433</v>
          </cell>
        </row>
        <row r="28">
          <cell r="O28">
            <v>66874</v>
          </cell>
        </row>
        <row r="29">
          <cell r="O29">
            <v>22025.17</v>
          </cell>
        </row>
        <row r="30">
          <cell r="O30">
            <v>29868</v>
          </cell>
        </row>
        <row r="31">
          <cell r="O31">
            <v>31447</v>
          </cell>
        </row>
        <row r="32">
          <cell r="O32">
            <v>36182</v>
          </cell>
        </row>
        <row r="33">
          <cell r="O33">
            <v>2492</v>
          </cell>
        </row>
        <row r="34">
          <cell r="O34">
            <v>2926</v>
          </cell>
        </row>
        <row r="35">
          <cell r="O35">
            <v>482676.44</v>
          </cell>
        </row>
        <row r="36">
          <cell r="O36">
            <v>556741</v>
          </cell>
        </row>
      </sheetData>
      <sheetData sheetId="17">
        <row r="6">
          <cell r="O6">
            <v>61980</v>
          </cell>
        </row>
        <row r="7">
          <cell r="O7">
            <v>99734</v>
          </cell>
        </row>
        <row r="13">
          <cell r="R13">
            <v>115049</v>
          </cell>
        </row>
        <row r="14">
          <cell r="R14">
            <v>202727</v>
          </cell>
        </row>
        <row r="23">
          <cell r="O23">
            <v>164745</v>
          </cell>
        </row>
        <row r="24">
          <cell r="O24">
            <v>290384</v>
          </cell>
        </row>
        <row r="25">
          <cell r="O25">
            <v>491715</v>
          </cell>
        </row>
        <row r="26">
          <cell r="O26">
            <v>796062</v>
          </cell>
        </row>
        <row r="27">
          <cell r="O27">
            <v>166721</v>
          </cell>
        </row>
        <row r="28">
          <cell r="O28">
            <v>450086</v>
          </cell>
        </row>
        <row r="29">
          <cell r="O29">
            <v>88571</v>
          </cell>
        </row>
        <row r="30">
          <cell r="O30">
            <v>155664</v>
          </cell>
        </row>
        <row r="31">
          <cell r="O31">
            <v>48893</v>
          </cell>
        </row>
        <row r="32">
          <cell r="O32">
            <v>99346</v>
          </cell>
        </row>
        <row r="33">
          <cell r="O33">
            <v>8937</v>
          </cell>
        </row>
        <row r="34">
          <cell r="O34">
            <v>16153</v>
          </cell>
        </row>
        <row r="35">
          <cell r="O35">
            <v>1146611</v>
          </cell>
        </row>
        <row r="36">
          <cell r="O36">
            <v>2110156</v>
          </cell>
        </row>
      </sheetData>
      <sheetData sheetId="18">
        <row r="6">
          <cell r="O6">
            <v>911837</v>
          </cell>
        </row>
        <row r="7">
          <cell r="O7">
            <v>1522090</v>
          </cell>
        </row>
        <row r="13">
          <cell r="R13">
            <v>313462</v>
          </cell>
        </row>
        <row r="14">
          <cell r="R14">
            <v>421692</v>
          </cell>
        </row>
        <row r="23">
          <cell r="O23">
            <v>311746</v>
          </cell>
        </row>
        <row r="24">
          <cell r="O24">
            <v>375433</v>
          </cell>
        </row>
        <row r="25">
          <cell r="O25">
            <v>435405</v>
          </cell>
        </row>
        <row r="26">
          <cell r="O26">
            <v>579199</v>
          </cell>
        </row>
        <row r="27">
          <cell r="O27">
            <v>481324</v>
          </cell>
        </row>
        <row r="28">
          <cell r="O28">
            <v>736020</v>
          </cell>
        </row>
        <row r="29">
          <cell r="O29">
            <v>263127</v>
          </cell>
        </row>
        <row r="30">
          <cell r="O30">
            <v>399723</v>
          </cell>
        </row>
        <row r="31">
          <cell r="O31">
            <v>98285</v>
          </cell>
        </row>
        <row r="32">
          <cell r="O32">
            <v>134085</v>
          </cell>
        </row>
        <row r="33">
          <cell r="O33">
            <v>32613</v>
          </cell>
        </row>
        <row r="34">
          <cell r="O34">
            <v>46846</v>
          </cell>
        </row>
        <row r="35">
          <cell r="O35">
            <v>2847799</v>
          </cell>
        </row>
        <row r="36">
          <cell r="O36">
            <v>4215088</v>
          </cell>
        </row>
      </sheetData>
      <sheetData sheetId="19">
        <row r="6">
          <cell r="O6">
            <v>1001625</v>
          </cell>
        </row>
        <row r="7">
          <cell r="O7">
            <v>1655001.31</v>
          </cell>
        </row>
        <row r="13">
          <cell r="O13">
            <v>45066</v>
          </cell>
        </row>
        <row r="14">
          <cell r="O14">
            <v>63885</v>
          </cell>
        </row>
        <row r="15">
          <cell r="O15">
            <v>24450</v>
          </cell>
        </row>
        <row r="16">
          <cell r="O16">
            <v>33635</v>
          </cell>
        </row>
        <row r="17">
          <cell r="O17">
            <v>262386</v>
          </cell>
        </row>
        <row r="18">
          <cell r="O18">
            <v>375964</v>
          </cell>
        </row>
        <row r="19">
          <cell r="O19">
            <v>61200.270000000004</v>
          </cell>
        </row>
        <row r="20">
          <cell r="O20">
            <v>83203</v>
          </cell>
        </row>
        <row r="21">
          <cell r="O21">
            <v>82998</v>
          </cell>
        </row>
        <row r="22">
          <cell r="O22">
            <v>125011</v>
          </cell>
        </row>
        <row r="35">
          <cell r="C35">
            <v>325090</v>
          </cell>
          <cell r="D35">
            <v>307354</v>
          </cell>
          <cell r="E35">
            <v>417621</v>
          </cell>
          <cell r="F35">
            <v>262788</v>
          </cell>
          <cell r="G35">
            <v>405685</v>
          </cell>
          <cell r="H35">
            <v>378902</v>
          </cell>
          <cell r="I35">
            <v>364122</v>
          </cell>
          <cell r="J35">
            <v>401219</v>
          </cell>
          <cell r="K35">
            <v>355879</v>
          </cell>
          <cell r="L35">
            <v>361792.27</v>
          </cell>
          <cell r="M35">
            <v>387448.17</v>
          </cell>
          <cell r="N35">
            <v>602481</v>
          </cell>
        </row>
        <row r="36">
          <cell r="C36">
            <v>511135</v>
          </cell>
          <cell r="D36">
            <v>458757</v>
          </cell>
          <cell r="E36">
            <v>622500</v>
          </cell>
          <cell r="F36">
            <v>418429</v>
          </cell>
          <cell r="G36">
            <v>578182</v>
          </cell>
          <cell r="H36">
            <v>532904</v>
          </cell>
          <cell r="I36">
            <v>502489.31</v>
          </cell>
          <cell r="J36">
            <v>567414</v>
          </cell>
          <cell r="K36">
            <v>517747</v>
          </cell>
          <cell r="L36">
            <v>590221</v>
          </cell>
          <cell r="M36">
            <v>689323</v>
          </cell>
          <cell r="N36">
            <v>1021211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1 (2)"/>
      <sheetName val="تفريغ بيانات الشقق لعام 2020"/>
      <sheetName val="175"/>
      <sheetName val="176"/>
      <sheetName val="177"/>
      <sheetName val="178"/>
      <sheetName val="179"/>
      <sheetName val="180"/>
      <sheetName val="مجموع نزلاء الشقق الفندقية"/>
      <sheetName val="B001"/>
      <sheetName val="B002"/>
      <sheetName val="B003"/>
      <sheetName val="B004"/>
      <sheetName val="B005"/>
      <sheetName val="B006"/>
      <sheetName val="B007"/>
      <sheetName val="B008"/>
      <sheetName val="B009"/>
      <sheetName val="B010"/>
      <sheetName val="B011"/>
      <sheetName val="B012"/>
      <sheetName val="B013"/>
      <sheetName val="B014"/>
      <sheetName val="B015"/>
      <sheetName val="B016"/>
      <sheetName val="B017"/>
      <sheetName val="B018"/>
      <sheetName val="B019"/>
      <sheetName val="B020"/>
      <sheetName val="B021"/>
      <sheetName val="B022"/>
      <sheetName val="B023"/>
      <sheetName val="B024"/>
      <sheetName val="B025"/>
      <sheetName val="B026"/>
      <sheetName val="B027"/>
      <sheetName val="B028"/>
      <sheetName val="B029"/>
      <sheetName val="B030"/>
      <sheetName val="B031"/>
      <sheetName val="B032"/>
      <sheetName val="B033"/>
      <sheetName val="B034"/>
      <sheetName val="B035"/>
      <sheetName val="B036"/>
      <sheetName val="B037"/>
      <sheetName val="B038"/>
      <sheetName val="B039"/>
      <sheetName val="B040"/>
      <sheetName val="B041"/>
      <sheetName val="B042"/>
      <sheetName val="B043"/>
      <sheetName val="B044"/>
      <sheetName val="B045"/>
      <sheetName val="B046"/>
      <sheetName val="B047"/>
      <sheetName val="B048"/>
      <sheetName val="B049"/>
      <sheetName val="B050"/>
    </sheetNames>
    <sheetDataSet>
      <sheetData sheetId="0"/>
      <sheetData sheetId="1">
        <row r="54">
          <cell r="D54">
            <v>39</v>
          </cell>
          <cell r="M54">
            <v>8818</v>
          </cell>
          <cell r="P54">
            <v>20393.5</v>
          </cell>
          <cell r="R54">
            <v>12268</v>
          </cell>
        </row>
      </sheetData>
      <sheetData sheetId="2"/>
      <sheetData sheetId="3"/>
      <sheetData sheetId="4"/>
      <sheetData sheetId="5"/>
      <sheetData sheetId="6"/>
      <sheetData sheetId="7"/>
      <sheetData sheetId="8">
        <row r="6">
          <cell r="O6">
            <v>294801.14970000001</v>
          </cell>
        </row>
        <row r="7">
          <cell r="O7">
            <v>389969.72100000002</v>
          </cell>
        </row>
        <row r="13">
          <cell r="O13">
            <v>6922</v>
          </cell>
        </row>
        <row r="14">
          <cell r="O14">
            <v>11204</v>
          </cell>
        </row>
        <row r="15">
          <cell r="O15">
            <v>3581.13</v>
          </cell>
        </row>
        <row r="16">
          <cell r="O16">
            <v>5953</v>
          </cell>
        </row>
        <row r="17">
          <cell r="O17">
            <v>48944</v>
          </cell>
        </row>
        <row r="18">
          <cell r="O18">
            <v>80769</v>
          </cell>
        </row>
        <row r="19">
          <cell r="O19">
            <v>4948.2</v>
          </cell>
        </row>
        <row r="20">
          <cell r="O20">
            <v>12902</v>
          </cell>
        </row>
        <row r="21">
          <cell r="O21">
            <v>15784</v>
          </cell>
        </row>
        <row r="22">
          <cell r="O22">
            <v>25921</v>
          </cell>
        </row>
        <row r="35">
          <cell r="O35">
            <v>983237.91020000004</v>
          </cell>
        </row>
        <row r="36">
          <cell r="O36">
            <v>2226504.0210000002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7"/>
  <sheetViews>
    <sheetView showGridLines="0" rightToLeft="1" view="pageBreakPreview" zoomScaleNormal="100" zoomScaleSheetLayoutView="100" workbookViewId="0">
      <selection activeCell="E3" sqref="E3"/>
    </sheetView>
  </sheetViews>
  <sheetFormatPr defaultRowHeight="12.75" x14ac:dyDescent="0.2"/>
  <cols>
    <col min="1" max="1" width="77" style="1" customWidth="1"/>
    <col min="2" max="2" width="11.28515625" style="2" customWidth="1"/>
    <col min="3" max="16384" width="9.140625" style="1"/>
  </cols>
  <sheetData>
    <row r="1" spans="1:5" customFormat="1" x14ac:dyDescent="0.2"/>
    <row r="2" spans="1:5" customFormat="1" ht="66" customHeight="1" x14ac:dyDescent="0.2">
      <c r="A2" s="40"/>
    </row>
    <row r="3" spans="1:5" customFormat="1" ht="35.25" x14ac:dyDescent="0.2">
      <c r="A3" s="41"/>
    </row>
    <row r="4" spans="1:5" customFormat="1" ht="26.25" x14ac:dyDescent="0.2">
      <c r="A4" s="42"/>
    </row>
    <row r="5" spans="1:5" customFormat="1" ht="20.25" x14ac:dyDescent="0.2">
      <c r="A5" s="43"/>
    </row>
    <row r="6" spans="1:5" customFormat="1" x14ac:dyDescent="0.2"/>
    <row r="7" spans="1:5" customFormat="1" ht="42" customHeight="1" x14ac:dyDescent="0.2"/>
    <row r="8" spans="1:5" s="24" customFormat="1" ht="19.5" customHeight="1" x14ac:dyDescent="0.2">
      <c r="A8" s="37"/>
      <c r="B8" s="36"/>
      <c r="E8" s="3"/>
    </row>
    <row r="9" spans="1:5" s="24" customFormat="1" ht="19.5" customHeight="1" x14ac:dyDescent="0.2">
      <c r="A9" s="37"/>
      <c r="B9" s="36"/>
      <c r="E9" s="3"/>
    </row>
    <row r="10" spans="1:5" s="24" customFormat="1" ht="19.5" customHeight="1" x14ac:dyDescent="0.2">
      <c r="A10" s="37"/>
      <c r="B10" s="36"/>
      <c r="E10" s="3"/>
    </row>
    <row r="11" spans="1:5" s="24" customFormat="1" ht="19.5" customHeight="1" x14ac:dyDescent="0.2">
      <c r="A11" s="37"/>
      <c r="B11" s="36"/>
      <c r="E11" s="3"/>
    </row>
    <row r="12" spans="1:5" s="24" customFormat="1" ht="19.5" customHeight="1" x14ac:dyDescent="0.2">
      <c r="A12" s="37"/>
      <c r="B12" s="36"/>
      <c r="E12" s="3"/>
    </row>
    <row r="13" spans="1:5" s="24" customFormat="1" ht="19.5" customHeight="1" x14ac:dyDescent="0.2">
      <c r="A13" s="37"/>
      <c r="B13" s="36"/>
      <c r="E13" s="3"/>
    </row>
    <row r="14" spans="1:5" s="24" customFormat="1" ht="19.5" customHeight="1" x14ac:dyDescent="0.2">
      <c r="A14" s="37"/>
      <c r="B14" s="36"/>
      <c r="E14" s="3"/>
    </row>
    <row r="15" spans="1:5" s="24" customFormat="1" ht="19.5" customHeight="1" x14ac:dyDescent="0.2">
      <c r="A15" s="37"/>
      <c r="B15" s="36"/>
      <c r="E15" s="3"/>
    </row>
    <row r="17" spans="1:5" s="24" customFormat="1" ht="19.5" customHeight="1" x14ac:dyDescent="0.2">
      <c r="A17" s="37"/>
      <c r="B17" s="36"/>
      <c r="E17" s="3"/>
    </row>
  </sheetData>
  <printOptions horizontalCentered="1" verticalCentered="1"/>
  <pageMargins left="0.39" right="0" top="0" bottom="0" header="0" footer="0"/>
  <pageSetup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20"/>
  <sheetViews>
    <sheetView showGridLines="0" rightToLeft="1" view="pageBreakPreview" zoomScaleNormal="100" zoomScaleSheetLayoutView="100" workbookViewId="0">
      <selection activeCell="S7" sqref="S7"/>
    </sheetView>
  </sheetViews>
  <sheetFormatPr defaultRowHeight="12.75" x14ac:dyDescent="0.2"/>
  <cols>
    <col min="1" max="1" width="23.5703125" style="16" customWidth="1"/>
    <col min="2" max="16" width="9.7109375" style="16" customWidth="1"/>
    <col min="17" max="17" width="25.28515625" style="16" customWidth="1"/>
  </cols>
  <sheetData>
    <row r="1" spans="1:17" ht="18" x14ac:dyDescent="0.2">
      <c r="A1" s="837" t="s">
        <v>85</v>
      </c>
      <c r="B1" s="838"/>
      <c r="C1" s="838"/>
      <c r="D1" s="838"/>
      <c r="E1" s="838"/>
      <c r="F1" s="838"/>
      <c r="G1" s="838"/>
      <c r="H1" s="838"/>
      <c r="I1" s="838"/>
      <c r="J1" s="838"/>
      <c r="K1" s="838"/>
      <c r="L1" s="838"/>
      <c r="M1" s="838"/>
      <c r="N1" s="838"/>
      <c r="O1" s="838"/>
      <c r="P1" s="838"/>
      <c r="Q1" s="838"/>
    </row>
    <row r="2" spans="1:17" ht="18" x14ac:dyDescent="0.2">
      <c r="A2" s="839" t="s">
        <v>750</v>
      </c>
      <c r="B2" s="840"/>
      <c r="C2" s="840"/>
      <c r="D2" s="840"/>
      <c r="E2" s="840"/>
      <c r="F2" s="840"/>
      <c r="G2" s="840"/>
      <c r="H2" s="840"/>
      <c r="I2" s="840"/>
      <c r="J2" s="840"/>
      <c r="K2" s="840"/>
      <c r="L2" s="840"/>
      <c r="M2" s="840"/>
      <c r="N2" s="840"/>
      <c r="O2" s="840"/>
      <c r="P2" s="840"/>
      <c r="Q2" s="840"/>
    </row>
    <row r="3" spans="1:17" ht="15.75" x14ac:dyDescent="0.2">
      <c r="A3" s="841" t="s">
        <v>633</v>
      </c>
      <c r="B3" s="841"/>
      <c r="C3" s="841"/>
      <c r="D3" s="841"/>
      <c r="E3" s="841"/>
      <c r="F3" s="841"/>
      <c r="G3" s="841"/>
      <c r="H3" s="841"/>
      <c r="I3" s="841"/>
      <c r="J3" s="841"/>
      <c r="K3" s="841"/>
      <c r="L3" s="841"/>
      <c r="M3" s="841"/>
      <c r="N3" s="841"/>
      <c r="O3" s="841"/>
      <c r="P3" s="841"/>
      <c r="Q3" s="841"/>
    </row>
    <row r="4" spans="1:17" ht="15.75" x14ac:dyDescent="0.2">
      <c r="A4" s="842" t="s">
        <v>750</v>
      </c>
      <c r="B4" s="842"/>
      <c r="C4" s="842"/>
      <c r="D4" s="842"/>
      <c r="E4" s="842"/>
      <c r="F4" s="842"/>
      <c r="G4" s="842"/>
      <c r="H4" s="842"/>
      <c r="I4" s="842"/>
      <c r="J4" s="842"/>
      <c r="K4" s="842"/>
      <c r="L4" s="842"/>
      <c r="M4" s="842"/>
      <c r="N4" s="842"/>
      <c r="O4" s="842"/>
      <c r="P4" s="842"/>
      <c r="Q4" s="842"/>
    </row>
    <row r="5" spans="1:17" ht="20.100000000000001" customHeight="1" x14ac:dyDescent="0.2">
      <c r="A5" s="23" t="s">
        <v>139</v>
      </c>
      <c r="B5"/>
      <c r="C5"/>
      <c r="D5"/>
      <c r="E5"/>
      <c r="F5"/>
      <c r="G5"/>
      <c r="H5"/>
      <c r="I5"/>
      <c r="J5"/>
      <c r="K5"/>
      <c r="L5"/>
      <c r="M5"/>
      <c r="N5"/>
      <c r="O5"/>
      <c r="P5"/>
      <c r="Q5" s="45" t="s">
        <v>140</v>
      </c>
    </row>
    <row r="6" spans="1:17" s="4" customFormat="1" ht="29.25" customHeight="1" thickBot="1" x14ac:dyDescent="0.25">
      <c r="A6" s="843" t="s">
        <v>571</v>
      </c>
      <c r="B6" s="931">
        <v>2018</v>
      </c>
      <c r="C6" s="932"/>
      <c r="D6" s="933"/>
      <c r="E6" s="931">
        <v>2019</v>
      </c>
      <c r="F6" s="932"/>
      <c r="G6" s="933"/>
      <c r="H6" s="931">
        <v>2020</v>
      </c>
      <c r="I6" s="932"/>
      <c r="J6" s="933"/>
      <c r="K6" s="931">
        <v>2021</v>
      </c>
      <c r="L6" s="932"/>
      <c r="M6" s="933"/>
      <c r="N6" s="885">
        <v>2022</v>
      </c>
      <c r="O6" s="885"/>
      <c r="P6" s="885"/>
      <c r="Q6" s="846" t="s">
        <v>671</v>
      </c>
    </row>
    <row r="7" spans="1:17" s="4" customFormat="1" ht="30.75" customHeight="1" thickBot="1" x14ac:dyDescent="0.25">
      <c r="A7" s="844"/>
      <c r="B7" s="203" t="s">
        <v>27</v>
      </c>
      <c r="C7" s="203" t="s">
        <v>645</v>
      </c>
      <c r="D7" s="203" t="s">
        <v>28</v>
      </c>
      <c r="E7" s="203" t="s">
        <v>27</v>
      </c>
      <c r="F7" s="203" t="s">
        <v>645</v>
      </c>
      <c r="G7" s="203" t="s">
        <v>28</v>
      </c>
      <c r="H7" s="203" t="s">
        <v>27</v>
      </c>
      <c r="I7" s="203" t="s">
        <v>645</v>
      </c>
      <c r="J7" s="203" t="s">
        <v>28</v>
      </c>
      <c r="K7" s="203" t="s">
        <v>27</v>
      </c>
      <c r="L7" s="203" t="s">
        <v>645</v>
      </c>
      <c r="M7" s="203" t="s">
        <v>28</v>
      </c>
      <c r="N7" s="203" t="s">
        <v>27</v>
      </c>
      <c r="O7" s="203" t="s">
        <v>645</v>
      </c>
      <c r="P7" s="203" t="s">
        <v>933</v>
      </c>
      <c r="Q7" s="847"/>
    </row>
    <row r="8" spans="1:17" s="4" customFormat="1" ht="25.5" customHeight="1" x14ac:dyDescent="0.2">
      <c r="A8" s="845"/>
      <c r="B8" s="300" t="s">
        <v>29</v>
      </c>
      <c r="C8" s="300" t="s">
        <v>46</v>
      </c>
      <c r="D8" s="300" t="s">
        <v>30</v>
      </c>
      <c r="E8" s="300" t="s">
        <v>29</v>
      </c>
      <c r="F8" s="300" t="s">
        <v>46</v>
      </c>
      <c r="G8" s="300" t="s">
        <v>30</v>
      </c>
      <c r="H8" s="300" t="s">
        <v>29</v>
      </c>
      <c r="I8" s="300" t="s">
        <v>46</v>
      </c>
      <c r="J8" s="300" t="s">
        <v>30</v>
      </c>
      <c r="K8" s="300" t="s">
        <v>29</v>
      </c>
      <c r="L8" s="300" t="s">
        <v>46</v>
      </c>
      <c r="M8" s="300" t="s">
        <v>30</v>
      </c>
      <c r="N8" s="300" t="s">
        <v>29</v>
      </c>
      <c r="O8" s="300" t="s">
        <v>46</v>
      </c>
      <c r="P8" s="300" t="s">
        <v>934</v>
      </c>
      <c r="Q8" s="848"/>
    </row>
    <row r="9" spans="1:17" s="5" customFormat="1" ht="30.75" customHeight="1" thickBot="1" x14ac:dyDescent="0.25">
      <c r="A9" s="59" t="s">
        <v>31</v>
      </c>
      <c r="B9" s="336">
        <v>290040</v>
      </c>
      <c r="C9" s="335">
        <v>39766</v>
      </c>
      <c r="D9" s="336">
        <v>1390</v>
      </c>
      <c r="E9" s="337">
        <v>290360</v>
      </c>
      <c r="F9" s="337">
        <v>39766</v>
      </c>
      <c r="G9" s="472">
        <v>1390</v>
      </c>
      <c r="H9" s="336">
        <v>290971</v>
      </c>
      <c r="I9" s="335">
        <v>39850</v>
      </c>
      <c r="J9" s="471">
        <v>1390</v>
      </c>
      <c r="K9" s="335">
        <v>291482</v>
      </c>
      <c r="L9" s="335">
        <v>39766</v>
      </c>
      <c r="M9" s="335">
        <v>1390</v>
      </c>
      <c r="N9" s="563">
        <v>291598</v>
      </c>
      <c r="O9" s="558">
        <v>39882</v>
      </c>
      <c r="P9" s="563">
        <v>1390</v>
      </c>
      <c r="Q9" s="49" t="s">
        <v>395</v>
      </c>
    </row>
    <row r="10" spans="1:17" s="5" customFormat="1" ht="30.75" customHeight="1" thickBot="1" x14ac:dyDescent="0.25">
      <c r="A10" s="47" t="s">
        <v>32</v>
      </c>
      <c r="B10" s="339">
        <v>45642</v>
      </c>
      <c r="C10" s="338">
        <v>4066</v>
      </c>
      <c r="D10" s="338">
        <v>0</v>
      </c>
      <c r="E10" s="340">
        <v>45829</v>
      </c>
      <c r="F10" s="341">
        <v>4066</v>
      </c>
      <c r="G10" s="341">
        <v>0</v>
      </c>
      <c r="H10" s="342">
        <v>46098</v>
      </c>
      <c r="I10" s="342">
        <v>4251</v>
      </c>
      <c r="J10" s="341">
        <v>0</v>
      </c>
      <c r="K10" s="342">
        <v>46358</v>
      </c>
      <c r="L10" s="342">
        <v>4673</v>
      </c>
      <c r="M10" s="342">
        <v>0</v>
      </c>
      <c r="N10" s="564">
        <v>46413</v>
      </c>
      <c r="O10" s="557">
        <v>4723</v>
      </c>
      <c r="P10" s="561">
        <v>0</v>
      </c>
      <c r="Q10" s="50" t="s">
        <v>287</v>
      </c>
    </row>
    <row r="11" spans="1:17" s="5" customFormat="1" ht="30.75" customHeight="1" thickBot="1" x14ac:dyDescent="0.25">
      <c r="A11" s="95" t="s">
        <v>33</v>
      </c>
      <c r="B11" s="344">
        <v>41352</v>
      </c>
      <c r="C11" s="343">
        <v>2817</v>
      </c>
      <c r="D11" s="343">
        <v>0</v>
      </c>
      <c r="E11" s="345">
        <v>41352</v>
      </c>
      <c r="F11" s="346">
        <v>2817</v>
      </c>
      <c r="G11" s="346">
        <v>0</v>
      </c>
      <c r="H11" s="347">
        <v>41433</v>
      </c>
      <c r="I11" s="347">
        <v>2817</v>
      </c>
      <c r="J11" s="346">
        <v>0</v>
      </c>
      <c r="K11" s="347">
        <v>41673</v>
      </c>
      <c r="L11" s="347">
        <v>2824</v>
      </c>
      <c r="M11" s="347">
        <v>0</v>
      </c>
      <c r="N11" s="565">
        <v>41711</v>
      </c>
      <c r="O11" s="558">
        <v>2844</v>
      </c>
      <c r="P11" s="351">
        <v>0</v>
      </c>
      <c r="Q11" s="51" t="s">
        <v>288</v>
      </c>
    </row>
    <row r="12" spans="1:17" s="5" customFormat="1" ht="30.75" customHeight="1" thickBot="1" x14ac:dyDescent="0.25">
      <c r="A12" s="47" t="s">
        <v>34</v>
      </c>
      <c r="B12" s="339">
        <v>63305</v>
      </c>
      <c r="C12" s="338">
        <v>5759</v>
      </c>
      <c r="D12" s="338">
        <v>0</v>
      </c>
      <c r="E12" s="340">
        <v>63976</v>
      </c>
      <c r="F12" s="341">
        <v>5759</v>
      </c>
      <c r="G12" s="341">
        <v>0</v>
      </c>
      <c r="H12" s="342">
        <v>64322</v>
      </c>
      <c r="I12" s="342">
        <v>5802</v>
      </c>
      <c r="J12" s="341">
        <v>0</v>
      </c>
      <c r="K12" s="342">
        <v>64642</v>
      </c>
      <c r="L12" s="342">
        <v>5246</v>
      </c>
      <c r="M12" s="342">
        <v>0</v>
      </c>
      <c r="N12" s="564">
        <v>64713</v>
      </c>
      <c r="O12" s="557">
        <v>8246</v>
      </c>
      <c r="P12" s="561">
        <v>0</v>
      </c>
      <c r="Q12" s="50" t="s">
        <v>289</v>
      </c>
    </row>
    <row r="13" spans="1:17" s="5" customFormat="1" ht="30.75" customHeight="1" thickBot="1" x14ac:dyDescent="0.25">
      <c r="A13" s="95" t="s">
        <v>383</v>
      </c>
      <c r="B13" s="348" t="s">
        <v>258</v>
      </c>
      <c r="C13" s="348" t="s">
        <v>258</v>
      </c>
      <c r="D13" s="348" t="s">
        <v>258</v>
      </c>
      <c r="E13" s="348" t="s">
        <v>258</v>
      </c>
      <c r="F13" s="348" t="s">
        <v>258</v>
      </c>
      <c r="G13" s="348" t="s">
        <v>258</v>
      </c>
      <c r="H13" s="348" t="s">
        <v>258</v>
      </c>
      <c r="I13" s="349" t="s">
        <v>258</v>
      </c>
      <c r="J13" s="350" t="s">
        <v>258</v>
      </c>
      <c r="K13" s="350" t="s">
        <v>258</v>
      </c>
      <c r="L13" s="350" t="s">
        <v>258</v>
      </c>
      <c r="M13" s="350" t="s">
        <v>258</v>
      </c>
      <c r="N13" s="350" t="s">
        <v>258</v>
      </c>
      <c r="O13" s="350" t="s">
        <v>258</v>
      </c>
      <c r="P13" s="350" t="s">
        <v>258</v>
      </c>
      <c r="Q13" s="51" t="s">
        <v>301</v>
      </c>
    </row>
    <row r="14" spans="1:17" s="5" customFormat="1" ht="30.75" customHeight="1" thickBot="1" x14ac:dyDescent="0.25">
      <c r="A14" s="47" t="s">
        <v>35</v>
      </c>
      <c r="B14" s="338">
        <v>50174</v>
      </c>
      <c r="C14" s="338">
        <v>1728</v>
      </c>
      <c r="D14" s="338">
        <v>0</v>
      </c>
      <c r="E14" s="340">
        <v>50174</v>
      </c>
      <c r="F14" s="341">
        <v>1728</v>
      </c>
      <c r="G14" s="341">
        <v>0</v>
      </c>
      <c r="H14" s="342">
        <v>50231</v>
      </c>
      <c r="I14" s="342">
        <v>1728</v>
      </c>
      <c r="J14" s="341">
        <v>0</v>
      </c>
      <c r="K14" s="342">
        <v>50385</v>
      </c>
      <c r="L14" s="342">
        <v>2728</v>
      </c>
      <c r="M14" s="342">
        <v>0</v>
      </c>
      <c r="N14" s="566">
        <v>50410</v>
      </c>
      <c r="O14" s="562">
        <v>2824</v>
      </c>
      <c r="P14" s="561">
        <v>0</v>
      </c>
      <c r="Q14" s="50" t="s">
        <v>290</v>
      </c>
    </row>
    <row r="15" spans="1:17" s="5" customFormat="1" ht="30.75" customHeight="1" thickBot="1" x14ac:dyDescent="0.25">
      <c r="A15" s="282" t="s">
        <v>569</v>
      </c>
      <c r="B15" s="351">
        <v>79720</v>
      </c>
      <c r="C15" s="351">
        <v>5770</v>
      </c>
      <c r="D15" s="351">
        <v>60</v>
      </c>
      <c r="E15" s="352">
        <v>80500</v>
      </c>
      <c r="F15" s="353">
        <v>5800</v>
      </c>
      <c r="G15" s="353">
        <v>60</v>
      </c>
      <c r="H15" s="351">
        <v>84000</v>
      </c>
      <c r="I15" s="351">
        <v>5620</v>
      </c>
      <c r="J15" s="346">
        <v>0</v>
      </c>
      <c r="K15" s="351">
        <v>93211</v>
      </c>
      <c r="L15" s="351">
        <v>5800</v>
      </c>
      <c r="M15" s="351">
        <v>0</v>
      </c>
      <c r="N15" s="351">
        <v>101000</v>
      </c>
      <c r="O15" s="351">
        <v>5910</v>
      </c>
      <c r="P15" s="351">
        <v>0</v>
      </c>
      <c r="Q15" s="361" t="s">
        <v>570</v>
      </c>
    </row>
    <row r="16" spans="1:17" s="6" customFormat="1" ht="33.75" customHeight="1" x14ac:dyDescent="0.2">
      <c r="A16" s="360" t="s">
        <v>794</v>
      </c>
      <c r="B16" s="355">
        <v>165804</v>
      </c>
      <c r="C16" s="355">
        <v>719410</v>
      </c>
      <c r="D16" s="355">
        <v>635</v>
      </c>
      <c r="E16" s="354">
        <v>232622</v>
      </c>
      <c r="F16" s="354">
        <v>668422</v>
      </c>
      <c r="G16" s="354">
        <v>179</v>
      </c>
      <c r="H16" s="356">
        <v>282661</v>
      </c>
      <c r="I16" s="357">
        <v>651557</v>
      </c>
      <c r="J16" s="358">
        <v>190</v>
      </c>
      <c r="K16" s="357">
        <v>277033</v>
      </c>
      <c r="L16" s="357">
        <v>654620</v>
      </c>
      <c r="M16" s="357">
        <v>576</v>
      </c>
      <c r="N16" s="357">
        <v>164535</v>
      </c>
      <c r="O16" s="357">
        <v>648795</v>
      </c>
      <c r="P16" s="357">
        <v>30867</v>
      </c>
      <c r="Q16" s="362" t="s">
        <v>932</v>
      </c>
    </row>
    <row r="17" spans="1:17" ht="30.75" customHeight="1" x14ac:dyDescent="0.2">
      <c r="A17" s="194" t="s">
        <v>2</v>
      </c>
      <c r="B17" s="359">
        <f t="shared" ref="B17:M17" si="0">SUM(B9:B16)</f>
        <v>736037</v>
      </c>
      <c r="C17" s="359">
        <f t="shared" si="0"/>
        <v>779316</v>
      </c>
      <c r="D17" s="359">
        <f t="shared" si="0"/>
        <v>2085</v>
      </c>
      <c r="E17" s="359">
        <f t="shared" si="0"/>
        <v>804813</v>
      </c>
      <c r="F17" s="359">
        <f t="shared" si="0"/>
        <v>728358</v>
      </c>
      <c r="G17" s="359">
        <f t="shared" si="0"/>
        <v>1629</v>
      </c>
      <c r="H17" s="359">
        <f t="shared" si="0"/>
        <v>859716</v>
      </c>
      <c r="I17" s="359">
        <f t="shared" si="0"/>
        <v>711625</v>
      </c>
      <c r="J17" s="359">
        <f t="shared" si="0"/>
        <v>1580</v>
      </c>
      <c r="K17" s="359">
        <f t="shared" si="0"/>
        <v>864784</v>
      </c>
      <c r="L17" s="359">
        <f t="shared" si="0"/>
        <v>715657</v>
      </c>
      <c r="M17" s="676">
        <f t="shared" si="0"/>
        <v>1966</v>
      </c>
      <c r="N17" s="359">
        <f t="shared" ref="N17:O17" si="1">SUM(N9:N16)</f>
        <v>760380</v>
      </c>
      <c r="O17" s="359">
        <f t="shared" si="1"/>
        <v>713224</v>
      </c>
      <c r="P17" s="676">
        <f>SUM(P9:P16)</f>
        <v>32257</v>
      </c>
      <c r="Q17" s="195" t="s">
        <v>3</v>
      </c>
    </row>
    <row r="18" spans="1:17" ht="14.25" customHeight="1" x14ac:dyDescent="0.2">
      <c r="A18" s="935" t="s">
        <v>302</v>
      </c>
      <c r="B18" s="935"/>
      <c r="C18" s="935"/>
      <c r="D18" s="935"/>
      <c r="E18" s="935"/>
      <c r="F18" s="935"/>
      <c r="G18" s="935"/>
      <c r="H18" s="543"/>
      <c r="I18" s="934" t="s">
        <v>303</v>
      </c>
      <c r="J18" s="934"/>
      <c r="K18" s="934"/>
      <c r="L18" s="934"/>
      <c r="M18" s="934"/>
      <c r="N18" s="934"/>
      <c r="O18" s="934"/>
      <c r="P18" s="934"/>
      <c r="Q18" s="934"/>
    </row>
    <row r="19" spans="1:17" ht="30.95" customHeight="1" x14ac:dyDescent="0.2">
      <c r="A19" s="852" t="s">
        <v>796</v>
      </c>
      <c r="B19" s="852"/>
      <c r="C19" s="852"/>
      <c r="D19" s="852"/>
      <c r="E19" s="852"/>
      <c r="F19" s="852"/>
      <c r="G19" s="852"/>
      <c r="H19" s="542"/>
      <c r="I19" s="856" t="s">
        <v>797</v>
      </c>
      <c r="J19" s="856"/>
      <c r="K19" s="856"/>
      <c r="L19" s="856"/>
      <c r="M19" s="856"/>
      <c r="N19" s="856"/>
      <c r="O19" s="856"/>
      <c r="P19" s="856"/>
      <c r="Q19" s="856"/>
    </row>
    <row r="20" spans="1:17" s="678" customFormat="1" ht="15.95" customHeight="1" x14ac:dyDescent="0.2">
      <c r="A20" s="936" t="s">
        <v>935</v>
      </c>
      <c r="B20" s="936"/>
      <c r="C20" s="936"/>
      <c r="D20" s="936"/>
      <c r="E20" s="936"/>
      <c r="F20" s="853"/>
      <c r="G20" s="853"/>
      <c r="H20" s="677"/>
      <c r="I20" s="856" t="s">
        <v>936</v>
      </c>
      <c r="J20" s="856"/>
      <c r="K20" s="856"/>
      <c r="L20" s="856"/>
      <c r="M20" s="856"/>
      <c r="N20" s="856"/>
      <c r="O20" s="856"/>
      <c r="P20" s="856"/>
      <c r="Q20" s="856"/>
    </row>
  </sheetData>
  <mergeCells count="17">
    <mergeCell ref="I19:Q19"/>
    <mergeCell ref="A19:G19"/>
    <mergeCell ref="I18:Q18"/>
    <mergeCell ref="A18:G18"/>
    <mergeCell ref="A20:G20"/>
    <mergeCell ref="I20:Q20"/>
    <mergeCell ref="A1:Q1"/>
    <mergeCell ref="A2:Q2"/>
    <mergeCell ref="A6:A8"/>
    <mergeCell ref="Q6:Q8"/>
    <mergeCell ref="A3:Q3"/>
    <mergeCell ref="A4:Q4"/>
    <mergeCell ref="B6:D6"/>
    <mergeCell ref="H6:J6"/>
    <mergeCell ref="E6:G6"/>
    <mergeCell ref="K6:M6"/>
    <mergeCell ref="N6:P6"/>
  </mergeCells>
  <phoneticPr fontId="31" type="noConversion"/>
  <printOptions horizontalCentered="1" verticalCentered="1"/>
  <pageMargins left="0.17" right="0.17" top="0.82677165354330717" bottom="0.77" header="0.31496062992125984" footer="0.31496062992125984"/>
  <pageSetup paperSize="9" scale="7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X33"/>
  <sheetViews>
    <sheetView showGridLines="0" rightToLeft="1" view="pageBreakPreview" zoomScaleNormal="100" workbookViewId="0">
      <selection activeCell="S6" sqref="S6"/>
    </sheetView>
  </sheetViews>
  <sheetFormatPr defaultRowHeight="12.75" x14ac:dyDescent="0.2"/>
  <cols>
    <col min="1" max="1" width="21.85546875" style="16" customWidth="1"/>
    <col min="2" max="16" width="9.140625" style="16" customWidth="1"/>
    <col min="17" max="17" width="22.42578125" style="16" customWidth="1"/>
  </cols>
  <sheetData>
    <row r="1" spans="1:17" ht="18" customHeight="1" x14ac:dyDescent="0.2">
      <c r="A1" s="837" t="s">
        <v>194</v>
      </c>
      <c r="B1" s="838"/>
      <c r="C1" s="838"/>
      <c r="D1" s="838"/>
      <c r="E1" s="838"/>
      <c r="F1" s="838"/>
      <c r="G1" s="838"/>
      <c r="H1" s="838"/>
      <c r="I1" s="838"/>
      <c r="J1" s="838"/>
      <c r="K1" s="838"/>
      <c r="L1" s="838"/>
      <c r="M1" s="838"/>
      <c r="N1" s="838"/>
      <c r="O1" s="838"/>
      <c r="P1" s="838"/>
      <c r="Q1" s="838"/>
    </row>
    <row r="2" spans="1:17" ht="18" x14ac:dyDescent="0.2">
      <c r="A2" s="839" t="s">
        <v>750</v>
      </c>
      <c r="B2" s="840"/>
      <c r="C2" s="840"/>
      <c r="D2" s="840"/>
      <c r="E2" s="840"/>
      <c r="F2" s="840"/>
      <c r="G2" s="840"/>
      <c r="H2" s="840"/>
      <c r="I2" s="840"/>
      <c r="J2" s="840"/>
      <c r="K2" s="840"/>
      <c r="L2" s="840"/>
      <c r="M2" s="840"/>
      <c r="N2" s="840"/>
      <c r="O2" s="840"/>
      <c r="P2" s="840"/>
      <c r="Q2" s="840"/>
    </row>
    <row r="3" spans="1:17" ht="15.75" customHeight="1" x14ac:dyDescent="0.2">
      <c r="A3" s="842" t="s">
        <v>202</v>
      </c>
      <c r="B3" s="842"/>
      <c r="C3" s="842"/>
      <c r="D3" s="842"/>
      <c r="E3" s="842"/>
      <c r="F3" s="842"/>
      <c r="G3" s="842"/>
      <c r="H3" s="842"/>
      <c r="I3" s="842"/>
      <c r="J3" s="842"/>
      <c r="K3" s="842"/>
      <c r="L3" s="842"/>
      <c r="M3" s="842"/>
      <c r="N3" s="842"/>
      <c r="O3" s="842"/>
      <c r="P3" s="842"/>
      <c r="Q3" s="842"/>
    </row>
    <row r="4" spans="1:17" ht="15.75" x14ac:dyDescent="0.2">
      <c r="A4" s="842" t="s">
        <v>750</v>
      </c>
      <c r="B4" s="842"/>
      <c r="C4" s="842"/>
      <c r="D4" s="842"/>
      <c r="E4" s="842"/>
      <c r="F4" s="842"/>
      <c r="G4" s="842"/>
      <c r="H4" s="842"/>
      <c r="I4" s="842"/>
      <c r="J4" s="842"/>
      <c r="K4" s="842"/>
      <c r="L4" s="842"/>
      <c r="M4" s="842"/>
      <c r="N4" s="842"/>
      <c r="O4" s="842"/>
      <c r="P4" s="842"/>
      <c r="Q4" s="842"/>
    </row>
    <row r="5" spans="1:17" ht="20.100000000000001" customHeight="1" x14ac:dyDescent="0.2">
      <c r="A5" s="23" t="s">
        <v>141</v>
      </c>
      <c r="B5"/>
      <c r="C5"/>
      <c r="D5"/>
      <c r="E5"/>
      <c r="F5"/>
      <c r="G5"/>
      <c r="H5"/>
      <c r="I5"/>
      <c r="J5"/>
      <c r="K5"/>
      <c r="L5"/>
      <c r="M5"/>
      <c r="N5"/>
      <c r="O5"/>
      <c r="P5"/>
      <c r="Q5" s="45" t="s">
        <v>142</v>
      </c>
    </row>
    <row r="6" spans="1:17" s="4" customFormat="1" ht="29.25" customHeight="1" x14ac:dyDescent="0.2">
      <c r="A6" s="937" t="s">
        <v>36</v>
      </c>
      <c r="B6" s="931">
        <v>2018</v>
      </c>
      <c r="C6" s="932"/>
      <c r="D6" s="933"/>
      <c r="E6" s="931">
        <v>2019</v>
      </c>
      <c r="F6" s="932"/>
      <c r="G6" s="933"/>
      <c r="H6" s="931" t="s">
        <v>609</v>
      </c>
      <c r="I6" s="932"/>
      <c r="J6" s="933"/>
      <c r="K6" s="931" t="s">
        <v>810</v>
      </c>
      <c r="L6" s="932"/>
      <c r="M6" s="933"/>
      <c r="N6" s="931" t="s">
        <v>799</v>
      </c>
      <c r="O6" s="932"/>
      <c r="P6" s="933"/>
      <c r="Q6" s="940" t="s">
        <v>37</v>
      </c>
    </row>
    <row r="7" spans="1:17" s="4" customFormat="1" ht="32.25" customHeight="1" x14ac:dyDescent="0.2">
      <c r="A7" s="938"/>
      <c r="B7" s="79" t="s">
        <v>237</v>
      </c>
      <c r="C7" s="79" t="s">
        <v>238</v>
      </c>
      <c r="D7" s="79" t="s">
        <v>240</v>
      </c>
      <c r="E7" s="79" t="s">
        <v>237</v>
      </c>
      <c r="F7" s="79" t="s">
        <v>238</v>
      </c>
      <c r="G7" s="79" t="s">
        <v>240</v>
      </c>
      <c r="H7" s="79" t="s">
        <v>237</v>
      </c>
      <c r="I7" s="79" t="s">
        <v>238</v>
      </c>
      <c r="J7" s="79" t="s">
        <v>240</v>
      </c>
      <c r="K7" s="79" t="s">
        <v>237</v>
      </c>
      <c r="L7" s="79" t="s">
        <v>238</v>
      </c>
      <c r="M7" s="79" t="s">
        <v>240</v>
      </c>
      <c r="N7" s="79" t="s">
        <v>237</v>
      </c>
      <c r="O7" s="79" t="s">
        <v>238</v>
      </c>
      <c r="P7" s="79" t="s">
        <v>240</v>
      </c>
      <c r="Q7" s="941"/>
    </row>
    <row r="8" spans="1:17" s="4" customFormat="1" ht="33.75" customHeight="1" x14ac:dyDescent="0.2">
      <c r="A8" s="939"/>
      <c r="B8" s="164" t="s">
        <v>607</v>
      </c>
      <c r="C8" s="164" t="s">
        <v>239</v>
      </c>
      <c r="D8" s="164" t="s">
        <v>608</v>
      </c>
      <c r="E8" s="164" t="s">
        <v>607</v>
      </c>
      <c r="F8" s="164" t="s">
        <v>239</v>
      </c>
      <c r="G8" s="164" t="s">
        <v>608</v>
      </c>
      <c r="H8" s="164" t="s">
        <v>607</v>
      </c>
      <c r="I8" s="164" t="s">
        <v>239</v>
      </c>
      <c r="J8" s="164" t="s">
        <v>608</v>
      </c>
      <c r="K8" s="164" t="s">
        <v>607</v>
      </c>
      <c r="L8" s="164" t="s">
        <v>239</v>
      </c>
      <c r="M8" s="164" t="s">
        <v>608</v>
      </c>
      <c r="N8" s="665" t="s">
        <v>607</v>
      </c>
      <c r="O8" s="665" t="s">
        <v>239</v>
      </c>
      <c r="P8" s="665" t="s">
        <v>608</v>
      </c>
      <c r="Q8" s="942"/>
    </row>
    <row r="9" spans="1:17" s="5" customFormat="1" ht="30.75" customHeight="1" thickBot="1" x14ac:dyDescent="0.25">
      <c r="A9" s="62" t="s">
        <v>729</v>
      </c>
      <c r="B9" s="31">
        <v>15301</v>
      </c>
      <c r="C9" s="31">
        <v>18244</v>
      </c>
      <c r="D9" s="441">
        <v>54</v>
      </c>
      <c r="E9" s="31">
        <v>15399</v>
      </c>
      <c r="F9" s="31">
        <v>18425</v>
      </c>
      <c r="G9" s="441">
        <v>43</v>
      </c>
      <c r="H9" s="441">
        <v>90</v>
      </c>
      <c r="I9" s="441">
        <v>103</v>
      </c>
      <c r="J9" s="441">
        <v>73</v>
      </c>
      <c r="K9" s="441">
        <v>0</v>
      </c>
      <c r="L9" s="441">
        <v>0</v>
      </c>
      <c r="M9" s="441">
        <v>77</v>
      </c>
      <c r="N9" s="666" t="s">
        <v>258</v>
      </c>
      <c r="O9" s="666" t="s">
        <v>258</v>
      </c>
      <c r="P9" s="667" t="s">
        <v>258</v>
      </c>
      <c r="Q9" s="52" t="s">
        <v>730</v>
      </c>
    </row>
    <row r="10" spans="1:17" s="5" customFormat="1" ht="30.75" customHeight="1" thickBot="1" x14ac:dyDescent="0.25">
      <c r="A10" s="63" t="s">
        <v>32</v>
      </c>
      <c r="B10" s="32">
        <v>1123</v>
      </c>
      <c r="C10" s="32">
        <v>2122</v>
      </c>
      <c r="D10" s="442">
        <v>11</v>
      </c>
      <c r="E10" s="32">
        <v>1237</v>
      </c>
      <c r="F10" s="32">
        <v>2405</v>
      </c>
      <c r="G10" s="442">
        <v>9</v>
      </c>
      <c r="H10" s="442">
        <v>77</v>
      </c>
      <c r="I10" s="442">
        <v>125</v>
      </c>
      <c r="J10" s="442">
        <v>13</v>
      </c>
      <c r="K10" s="442">
        <v>161</v>
      </c>
      <c r="L10" s="442">
        <v>194</v>
      </c>
      <c r="M10" s="442">
        <v>11</v>
      </c>
      <c r="N10" s="570">
        <v>192</v>
      </c>
      <c r="O10" s="556">
        <v>553</v>
      </c>
      <c r="P10" s="570">
        <v>10</v>
      </c>
      <c r="Q10" s="53" t="s">
        <v>287</v>
      </c>
    </row>
    <row r="11" spans="1:17" s="5" customFormat="1" ht="30.75" customHeight="1" thickBot="1" x14ac:dyDescent="0.25">
      <c r="A11" s="64" t="s">
        <v>33</v>
      </c>
      <c r="B11" s="33">
        <v>239</v>
      </c>
      <c r="C11" s="33">
        <v>459</v>
      </c>
      <c r="D11" s="443">
        <v>12</v>
      </c>
      <c r="E11" s="33">
        <v>284</v>
      </c>
      <c r="F11" s="33">
        <v>478</v>
      </c>
      <c r="G11" s="443">
        <v>10</v>
      </c>
      <c r="H11" s="443">
        <v>40</v>
      </c>
      <c r="I11" s="443">
        <v>50</v>
      </c>
      <c r="J11" s="443">
        <v>11</v>
      </c>
      <c r="K11" s="443">
        <v>32</v>
      </c>
      <c r="L11" s="443">
        <v>48</v>
      </c>
      <c r="M11" s="443">
        <v>13</v>
      </c>
      <c r="N11" s="568">
        <v>40</v>
      </c>
      <c r="O11" s="569">
        <v>85</v>
      </c>
      <c r="P11" s="568">
        <v>14</v>
      </c>
      <c r="Q11" s="54" t="s">
        <v>288</v>
      </c>
    </row>
    <row r="12" spans="1:17" s="5" customFormat="1" ht="30.75" customHeight="1" thickBot="1" x14ac:dyDescent="0.25">
      <c r="A12" s="63" t="s">
        <v>34</v>
      </c>
      <c r="B12" s="32">
        <v>1340</v>
      </c>
      <c r="C12" s="32">
        <v>2866</v>
      </c>
      <c r="D12" s="442">
        <v>22</v>
      </c>
      <c r="E12" s="32">
        <v>1396</v>
      </c>
      <c r="F12" s="32">
        <v>2904</v>
      </c>
      <c r="G12" s="442">
        <v>18</v>
      </c>
      <c r="H12" s="442">
        <v>115</v>
      </c>
      <c r="I12" s="442">
        <v>138</v>
      </c>
      <c r="J12" s="442">
        <v>18</v>
      </c>
      <c r="K12" s="442">
        <v>64</v>
      </c>
      <c r="L12" s="442">
        <v>78</v>
      </c>
      <c r="M12" s="442">
        <v>17</v>
      </c>
      <c r="N12" s="570">
        <v>366</v>
      </c>
      <c r="O12" s="556">
        <v>633</v>
      </c>
      <c r="P12" s="570">
        <v>16</v>
      </c>
      <c r="Q12" s="53" t="s">
        <v>289</v>
      </c>
    </row>
    <row r="13" spans="1:17" s="5" customFormat="1" ht="30.75" customHeight="1" thickBot="1" x14ac:dyDescent="0.25">
      <c r="A13" s="64" t="s">
        <v>725</v>
      </c>
      <c r="B13" s="33" t="s">
        <v>258</v>
      </c>
      <c r="C13" s="33" t="s">
        <v>258</v>
      </c>
      <c r="D13" s="33" t="s">
        <v>258</v>
      </c>
      <c r="E13" s="33" t="s">
        <v>258</v>
      </c>
      <c r="F13" s="33" t="s">
        <v>258</v>
      </c>
      <c r="G13" s="443" t="s">
        <v>258</v>
      </c>
      <c r="H13" s="443" t="s">
        <v>258</v>
      </c>
      <c r="I13" s="443" t="s">
        <v>258</v>
      </c>
      <c r="J13" s="443" t="s">
        <v>258</v>
      </c>
      <c r="K13" s="443" t="s">
        <v>258</v>
      </c>
      <c r="L13" s="443" t="s">
        <v>258</v>
      </c>
      <c r="M13" s="443" t="s">
        <v>258</v>
      </c>
      <c r="N13" s="443" t="s">
        <v>258</v>
      </c>
      <c r="O13" s="443" t="s">
        <v>258</v>
      </c>
      <c r="P13" s="443" t="s">
        <v>258</v>
      </c>
      <c r="Q13" s="54" t="s">
        <v>726</v>
      </c>
    </row>
    <row r="14" spans="1:17" s="5" customFormat="1" ht="30.75" customHeight="1" thickBot="1" x14ac:dyDescent="0.25">
      <c r="A14" s="63" t="s">
        <v>35</v>
      </c>
      <c r="B14" s="32">
        <v>806</v>
      </c>
      <c r="C14" s="32">
        <v>1998</v>
      </c>
      <c r="D14" s="442">
        <v>15</v>
      </c>
      <c r="E14" s="32">
        <v>856</v>
      </c>
      <c r="F14" s="32">
        <v>2078</v>
      </c>
      <c r="G14" s="442">
        <v>15</v>
      </c>
      <c r="H14" s="442">
        <v>47</v>
      </c>
      <c r="I14" s="442">
        <v>89</v>
      </c>
      <c r="J14" s="442">
        <v>16</v>
      </c>
      <c r="K14" s="442">
        <v>60</v>
      </c>
      <c r="L14" s="442">
        <v>73</v>
      </c>
      <c r="M14" s="442">
        <v>16</v>
      </c>
      <c r="N14" s="567">
        <v>252</v>
      </c>
      <c r="O14" s="560">
        <v>335</v>
      </c>
      <c r="P14" s="567">
        <v>17</v>
      </c>
      <c r="Q14" s="53" t="s">
        <v>290</v>
      </c>
    </row>
    <row r="15" spans="1:17" s="5" customFormat="1" ht="30.75" customHeight="1" x14ac:dyDescent="0.2">
      <c r="A15" s="117" t="s">
        <v>292</v>
      </c>
      <c r="B15" s="136">
        <v>6230</v>
      </c>
      <c r="C15" s="136">
        <v>14512</v>
      </c>
      <c r="D15" s="444">
        <v>7</v>
      </c>
      <c r="E15" s="136">
        <v>4325</v>
      </c>
      <c r="F15" s="136">
        <v>13230</v>
      </c>
      <c r="G15" s="444">
        <v>8</v>
      </c>
      <c r="H15" s="444">
        <v>200</v>
      </c>
      <c r="I15" s="444">
        <v>1250</v>
      </c>
      <c r="J15" s="444">
        <v>8</v>
      </c>
      <c r="K15" s="444">
        <v>576</v>
      </c>
      <c r="L15" s="444">
        <v>1640</v>
      </c>
      <c r="M15" s="444">
        <v>9</v>
      </c>
      <c r="N15" s="444">
        <v>630</v>
      </c>
      <c r="O15" s="444">
        <v>1763</v>
      </c>
      <c r="P15" s="444">
        <v>8</v>
      </c>
      <c r="Q15" s="55" t="s">
        <v>291</v>
      </c>
    </row>
    <row r="16" spans="1:17" s="6" customFormat="1" ht="33.75" customHeight="1" x14ac:dyDescent="0.2">
      <c r="A16" s="145" t="s">
        <v>794</v>
      </c>
      <c r="B16" s="170">
        <v>49809</v>
      </c>
      <c r="C16" s="170">
        <v>795640</v>
      </c>
      <c r="D16" s="445">
        <v>182</v>
      </c>
      <c r="E16" s="170">
        <v>145040</v>
      </c>
      <c r="F16" s="170">
        <v>700786</v>
      </c>
      <c r="G16" s="445">
        <v>180</v>
      </c>
      <c r="H16" s="170">
        <v>29281</v>
      </c>
      <c r="I16" s="170">
        <v>203435</v>
      </c>
      <c r="J16" s="170">
        <v>172</v>
      </c>
      <c r="K16" s="170">
        <v>19004</v>
      </c>
      <c r="L16" s="170">
        <v>136477</v>
      </c>
      <c r="M16" s="170">
        <v>172</v>
      </c>
      <c r="N16" s="170">
        <v>30018</v>
      </c>
      <c r="O16" s="170">
        <v>507098</v>
      </c>
      <c r="P16" s="170">
        <v>170</v>
      </c>
      <c r="Q16" s="171" t="s">
        <v>795</v>
      </c>
    </row>
    <row r="17" spans="1:24" ht="32.25" customHeight="1" x14ac:dyDescent="0.2">
      <c r="A17" s="194" t="s">
        <v>2</v>
      </c>
      <c r="B17" s="172">
        <f>SUM(B9:B16)</f>
        <v>74848</v>
      </c>
      <c r="C17" s="172">
        <f t="shared" ref="C17:M17" si="0">SUM(C9:C16)</f>
        <v>835841</v>
      </c>
      <c r="D17" s="172">
        <f t="shared" si="0"/>
        <v>303</v>
      </c>
      <c r="E17" s="172">
        <f>SUM(E9:E16)</f>
        <v>168537</v>
      </c>
      <c r="F17" s="172">
        <f t="shared" si="0"/>
        <v>740306</v>
      </c>
      <c r="G17" s="172">
        <f t="shared" si="0"/>
        <v>283</v>
      </c>
      <c r="H17" s="172">
        <f t="shared" si="0"/>
        <v>29850</v>
      </c>
      <c r="I17" s="172">
        <f>SUM(I9:I16)</f>
        <v>205190</v>
      </c>
      <c r="J17" s="172">
        <f t="shared" si="0"/>
        <v>311</v>
      </c>
      <c r="K17" s="172">
        <f>SUM(K9:K16)</f>
        <v>19897</v>
      </c>
      <c r="L17" s="172">
        <f t="shared" si="0"/>
        <v>138510</v>
      </c>
      <c r="M17" s="172">
        <f t="shared" si="0"/>
        <v>315</v>
      </c>
      <c r="N17" s="172">
        <f t="shared" ref="N17:P17" si="1">SUM(N9:N16)</f>
        <v>31498</v>
      </c>
      <c r="O17" s="172">
        <f t="shared" si="1"/>
        <v>510467</v>
      </c>
      <c r="P17" s="172">
        <f t="shared" si="1"/>
        <v>235</v>
      </c>
      <c r="Q17" s="169" t="s">
        <v>3</v>
      </c>
    </row>
    <row r="18" spans="1:24" ht="14.25" customHeight="1" x14ac:dyDescent="0.2">
      <c r="A18" s="520" t="s">
        <v>714</v>
      </c>
      <c r="B18" s="543"/>
      <c r="C18" s="543"/>
      <c r="D18" s="543"/>
      <c r="E18" s="543"/>
      <c r="F18" s="543"/>
      <c r="G18" s="543"/>
      <c r="H18" s="543"/>
      <c r="I18" s="543"/>
      <c r="J18" s="858" t="s">
        <v>715</v>
      </c>
      <c r="K18" s="858"/>
      <c r="L18" s="858"/>
      <c r="M18" s="858"/>
      <c r="N18" s="858"/>
      <c r="O18" s="858"/>
      <c r="P18" s="858"/>
      <c r="Q18" s="858"/>
    </row>
    <row r="19" spans="1:24" ht="14.25" customHeight="1" x14ac:dyDescent="0.2">
      <c r="A19" s="521" t="s">
        <v>798</v>
      </c>
      <c r="B19" s="521"/>
      <c r="C19" s="521"/>
      <c r="D19" s="548"/>
      <c r="M19" s="542"/>
      <c r="N19" s="856" t="s">
        <v>727</v>
      </c>
      <c r="O19" s="856"/>
      <c r="P19" s="856"/>
      <c r="Q19" s="856"/>
      <c r="R19" s="549"/>
      <c r="S19" s="549"/>
      <c r="T19" s="549"/>
      <c r="U19" s="549"/>
      <c r="V19" s="549"/>
      <c r="W19" s="549"/>
      <c r="X19" s="549"/>
    </row>
    <row r="20" spans="1:24" ht="14.25" customHeight="1" x14ac:dyDescent="0.2">
      <c r="A20" s="521" t="s">
        <v>724</v>
      </c>
      <c r="B20" s="334"/>
      <c r="C20" s="334"/>
      <c r="D20" s="334"/>
      <c r="E20" s="334"/>
      <c r="F20" s="334"/>
      <c r="G20" s="334"/>
      <c r="H20" s="334"/>
      <c r="I20" s="334"/>
      <c r="J20" s="856" t="s">
        <v>728</v>
      </c>
      <c r="K20" s="857"/>
      <c r="L20" s="857"/>
      <c r="M20" s="857"/>
      <c r="N20" s="857"/>
      <c r="O20" s="857"/>
      <c r="P20" s="857"/>
      <c r="Q20" s="857"/>
    </row>
    <row r="33" ht="29.25" customHeight="1" x14ac:dyDescent="0.2"/>
  </sheetData>
  <mergeCells count="14">
    <mergeCell ref="N19:Q19"/>
    <mergeCell ref="J18:Q18"/>
    <mergeCell ref="J20:Q20"/>
    <mergeCell ref="N6:P6"/>
    <mergeCell ref="A1:Q1"/>
    <mergeCell ref="A2:Q2"/>
    <mergeCell ref="A3:Q3"/>
    <mergeCell ref="A4:Q4"/>
    <mergeCell ref="A6:A8"/>
    <mergeCell ref="B6:D6"/>
    <mergeCell ref="H6:J6"/>
    <mergeCell ref="K6:M6"/>
    <mergeCell ref="Q6:Q8"/>
    <mergeCell ref="E6:G6"/>
  </mergeCells>
  <printOptions horizontalCentered="1" verticalCentered="1"/>
  <pageMargins left="7.0000000000000007E-2" right="0.1" top="0" bottom="0.08" header="0" footer="0"/>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22"/>
  <sheetViews>
    <sheetView showGridLines="0" rightToLeft="1" view="pageBreakPreview" zoomScaleNormal="75" zoomScaleSheetLayoutView="100" workbookViewId="0">
      <selection activeCell="L6" sqref="L6"/>
    </sheetView>
  </sheetViews>
  <sheetFormatPr defaultRowHeight="12.75" x14ac:dyDescent="0.2"/>
  <cols>
    <col min="1" max="1" width="23.28515625" style="10" customWidth="1"/>
    <col min="2" max="7" width="13.28515625" style="10" customWidth="1"/>
    <col min="8" max="8" width="11.5703125" style="10" customWidth="1"/>
    <col min="9" max="9" width="26.5703125" style="10" customWidth="1"/>
  </cols>
  <sheetData>
    <row r="1" spans="1:9" s="11" customFormat="1" ht="18" x14ac:dyDescent="0.25">
      <c r="A1" s="837" t="s">
        <v>198</v>
      </c>
      <c r="B1" s="838"/>
      <c r="C1" s="838"/>
      <c r="D1" s="838"/>
      <c r="E1" s="838"/>
      <c r="F1" s="838"/>
      <c r="G1" s="838"/>
      <c r="H1" s="838"/>
      <c r="I1" s="838"/>
    </row>
    <row r="2" spans="1:9" s="11" customFormat="1" ht="18" x14ac:dyDescent="0.25">
      <c r="A2" s="839">
        <v>2022</v>
      </c>
      <c r="B2" s="840"/>
      <c r="C2" s="840"/>
      <c r="D2" s="840"/>
      <c r="E2" s="840"/>
      <c r="F2" s="840"/>
      <c r="G2" s="840"/>
      <c r="H2" s="840"/>
      <c r="I2" s="840"/>
    </row>
    <row r="3" spans="1:9" s="12" customFormat="1" ht="37.5" customHeight="1" x14ac:dyDescent="0.25">
      <c r="A3" s="841" t="s">
        <v>384</v>
      </c>
      <c r="B3" s="841"/>
      <c r="C3" s="841"/>
      <c r="D3" s="841"/>
      <c r="E3" s="841"/>
      <c r="F3" s="841"/>
      <c r="G3" s="841"/>
      <c r="H3" s="841"/>
      <c r="I3" s="841"/>
    </row>
    <row r="4" spans="1:9" s="12" customFormat="1" ht="15.75" x14ac:dyDescent="0.25">
      <c r="A4" s="842">
        <v>2022</v>
      </c>
      <c r="B4" s="842"/>
      <c r="C4" s="842"/>
      <c r="D4" s="842"/>
      <c r="E4" s="842"/>
      <c r="F4" s="842"/>
      <c r="G4" s="842"/>
      <c r="H4" s="842"/>
      <c r="I4" s="842"/>
    </row>
    <row r="5" spans="1:9" ht="20.100000000000001" customHeight="1" x14ac:dyDescent="0.2">
      <c r="A5" s="23" t="s">
        <v>143</v>
      </c>
      <c r="B5" s="22"/>
      <c r="C5" s="22"/>
      <c r="D5"/>
      <c r="E5"/>
      <c r="F5"/>
      <c r="G5"/>
      <c r="H5"/>
      <c r="I5" s="45" t="s">
        <v>144</v>
      </c>
    </row>
    <row r="6" spans="1:9" s="4" customFormat="1" ht="65.25" customHeight="1" x14ac:dyDescent="0.2">
      <c r="A6" s="104" t="s">
        <v>374</v>
      </c>
      <c r="B6" s="118" t="s">
        <v>86</v>
      </c>
      <c r="C6" s="118" t="s">
        <v>87</v>
      </c>
      <c r="D6" s="118" t="s">
        <v>908</v>
      </c>
      <c r="E6" s="118" t="s">
        <v>88</v>
      </c>
      <c r="F6" s="118" t="s">
        <v>89</v>
      </c>
      <c r="G6" s="118" t="s">
        <v>90</v>
      </c>
      <c r="H6" s="91" t="s">
        <v>78</v>
      </c>
      <c r="I6" s="73" t="s">
        <v>373</v>
      </c>
    </row>
    <row r="7" spans="1:9" s="5" customFormat="1" ht="24.95" customHeight="1" thickBot="1" x14ac:dyDescent="0.25">
      <c r="A7" s="59" t="s">
        <v>4</v>
      </c>
      <c r="B7" s="105">
        <v>139</v>
      </c>
      <c r="C7" s="106">
        <v>96</v>
      </c>
      <c r="D7" s="105">
        <v>174</v>
      </c>
      <c r="E7" s="105">
        <v>75</v>
      </c>
      <c r="F7" s="105">
        <v>167</v>
      </c>
      <c r="G7" s="105">
        <v>19</v>
      </c>
      <c r="H7" s="152">
        <f>SUM(B7:G7)</f>
        <v>670</v>
      </c>
      <c r="I7" s="49" t="s">
        <v>13</v>
      </c>
    </row>
    <row r="8" spans="1:9" s="5" customFormat="1" ht="24.95" customHeight="1" thickBot="1" x14ac:dyDescent="0.25">
      <c r="A8" s="47" t="s">
        <v>5</v>
      </c>
      <c r="B8" s="107">
        <v>133</v>
      </c>
      <c r="C8" s="108">
        <v>92</v>
      </c>
      <c r="D8" s="107">
        <v>157</v>
      </c>
      <c r="E8" s="107">
        <v>63</v>
      </c>
      <c r="F8" s="107">
        <v>226</v>
      </c>
      <c r="G8" s="108">
        <v>17</v>
      </c>
      <c r="H8" s="153">
        <f t="shared" ref="H8:H18" si="0">SUM(B8:G8)</f>
        <v>688</v>
      </c>
      <c r="I8" s="50" t="s">
        <v>14</v>
      </c>
    </row>
    <row r="9" spans="1:9" s="5" customFormat="1" ht="24.95" customHeight="1" thickBot="1" x14ac:dyDescent="0.25">
      <c r="A9" s="95" t="s">
        <v>6</v>
      </c>
      <c r="B9" s="109">
        <v>144</v>
      </c>
      <c r="C9" s="110">
        <v>95</v>
      </c>
      <c r="D9" s="109">
        <v>162</v>
      </c>
      <c r="E9" s="109">
        <v>67</v>
      </c>
      <c r="F9" s="109">
        <v>250</v>
      </c>
      <c r="G9" s="105">
        <v>15</v>
      </c>
      <c r="H9" s="152">
        <f t="shared" si="0"/>
        <v>733</v>
      </c>
      <c r="I9" s="51" t="s">
        <v>15</v>
      </c>
    </row>
    <row r="10" spans="1:9" s="5" customFormat="1" ht="24.95" customHeight="1" thickBot="1" x14ac:dyDescent="0.25">
      <c r="A10" s="47" t="s">
        <v>647</v>
      </c>
      <c r="B10" s="107">
        <v>225</v>
      </c>
      <c r="C10" s="107">
        <v>97</v>
      </c>
      <c r="D10" s="107">
        <v>116</v>
      </c>
      <c r="E10" s="107">
        <v>60</v>
      </c>
      <c r="F10" s="107">
        <v>212</v>
      </c>
      <c r="G10" s="108">
        <v>17</v>
      </c>
      <c r="H10" s="153">
        <f t="shared" si="0"/>
        <v>727</v>
      </c>
      <c r="I10" s="50" t="s">
        <v>16</v>
      </c>
    </row>
    <row r="11" spans="1:9" s="5" customFormat="1" ht="24.95" customHeight="1" thickBot="1" x14ac:dyDescent="0.25">
      <c r="A11" s="95" t="s">
        <v>8</v>
      </c>
      <c r="B11" s="111">
        <v>133</v>
      </c>
      <c r="C11" s="111">
        <v>99</v>
      </c>
      <c r="D11" s="111">
        <v>121</v>
      </c>
      <c r="E11" s="111">
        <v>49</v>
      </c>
      <c r="F11" s="111">
        <v>230</v>
      </c>
      <c r="G11" s="105">
        <v>19</v>
      </c>
      <c r="H11" s="152">
        <f t="shared" si="0"/>
        <v>651</v>
      </c>
      <c r="I11" s="51" t="s">
        <v>17</v>
      </c>
    </row>
    <row r="12" spans="1:9" s="5" customFormat="1" ht="24.95" customHeight="1" thickBot="1" x14ac:dyDescent="0.25">
      <c r="A12" s="47" t="s">
        <v>42</v>
      </c>
      <c r="B12" s="107">
        <v>145</v>
      </c>
      <c r="C12" s="107">
        <v>91</v>
      </c>
      <c r="D12" s="107">
        <v>116</v>
      </c>
      <c r="E12" s="107">
        <v>23</v>
      </c>
      <c r="F12" s="107">
        <v>365</v>
      </c>
      <c r="G12" s="108">
        <v>17</v>
      </c>
      <c r="H12" s="153">
        <f t="shared" si="0"/>
        <v>757</v>
      </c>
      <c r="I12" s="50" t="s">
        <v>18</v>
      </c>
    </row>
    <row r="13" spans="1:9" s="5" customFormat="1" ht="24.95" customHeight="1" thickBot="1" x14ac:dyDescent="0.25">
      <c r="A13" s="95" t="s">
        <v>9</v>
      </c>
      <c r="B13" s="111">
        <v>144</v>
      </c>
      <c r="C13" s="111">
        <v>87</v>
      </c>
      <c r="D13" s="111">
        <v>118</v>
      </c>
      <c r="E13" s="111">
        <v>19</v>
      </c>
      <c r="F13" s="111">
        <v>353</v>
      </c>
      <c r="G13" s="105">
        <v>18</v>
      </c>
      <c r="H13" s="152">
        <f t="shared" si="0"/>
        <v>739</v>
      </c>
      <c r="I13" s="51" t="s">
        <v>196</v>
      </c>
    </row>
    <row r="14" spans="1:9" s="5" customFormat="1" ht="24.95" customHeight="1" thickBot="1" x14ac:dyDescent="0.25">
      <c r="A14" s="47" t="s">
        <v>43</v>
      </c>
      <c r="B14" s="107">
        <v>131</v>
      </c>
      <c r="C14" s="107">
        <v>94</v>
      </c>
      <c r="D14" s="107">
        <v>119</v>
      </c>
      <c r="E14" s="107">
        <v>22</v>
      </c>
      <c r="F14" s="107">
        <v>360</v>
      </c>
      <c r="G14" s="108">
        <v>18</v>
      </c>
      <c r="H14" s="153">
        <f t="shared" si="0"/>
        <v>744</v>
      </c>
      <c r="I14" s="50" t="s">
        <v>20</v>
      </c>
    </row>
    <row r="15" spans="1:9" s="5" customFormat="1" ht="24.95" customHeight="1" thickBot="1" x14ac:dyDescent="0.25">
      <c r="A15" s="95" t="s">
        <v>10</v>
      </c>
      <c r="B15" s="111">
        <v>120</v>
      </c>
      <c r="C15" s="111">
        <v>80</v>
      </c>
      <c r="D15" s="111">
        <v>179</v>
      </c>
      <c r="E15" s="111">
        <v>62</v>
      </c>
      <c r="F15" s="111">
        <v>288</v>
      </c>
      <c r="G15" s="105">
        <v>19</v>
      </c>
      <c r="H15" s="152">
        <f t="shared" si="0"/>
        <v>748</v>
      </c>
      <c r="I15" s="51" t="s">
        <v>21</v>
      </c>
    </row>
    <row r="16" spans="1:9" s="5" customFormat="1" ht="24.95" customHeight="1" thickBot="1" x14ac:dyDescent="0.25">
      <c r="A16" s="47" t="s">
        <v>44</v>
      </c>
      <c r="B16" s="107">
        <v>125</v>
      </c>
      <c r="C16" s="107">
        <v>75</v>
      </c>
      <c r="D16" s="107">
        <v>186</v>
      </c>
      <c r="E16" s="107">
        <v>69</v>
      </c>
      <c r="F16" s="107">
        <v>280</v>
      </c>
      <c r="G16" s="108">
        <v>20</v>
      </c>
      <c r="H16" s="153">
        <f t="shared" si="0"/>
        <v>755</v>
      </c>
      <c r="I16" s="50" t="s">
        <v>45</v>
      </c>
    </row>
    <row r="17" spans="1:10" s="5" customFormat="1" ht="24.95" customHeight="1" thickBot="1" x14ac:dyDescent="0.25">
      <c r="A17" s="95" t="s">
        <v>11</v>
      </c>
      <c r="B17" s="109">
        <v>130</v>
      </c>
      <c r="C17" s="109">
        <v>84</v>
      </c>
      <c r="D17" s="109">
        <v>181</v>
      </c>
      <c r="E17" s="109">
        <v>68</v>
      </c>
      <c r="F17" s="109">
        <v>270</v>
      </c>
      <c r="G17" s="105">
        <v>18</v>
      </c>
      <c r="H17" s="152">
        <f t="shared" si="0"/>
        <v>751</v>
      </c>
      <c r="I17" s="51" t="s">
        <v>22</v>
      </c>
    </row>
    <row r="18" spans="1:10" s="5" customFormat="1" ht="24.95" customHeight="1" x14ac:dyDescent="0.2">
      <c r="A18" s="60" t="s">
        <v>12</v>
      </c>
      <c r="B18" s="154">
        <v>128</v>
      </c>
      <c r="C18" s="154">
        <v>90</v>
      </c>
      <c r="D18" s="154">
        <v>189</v>
      </c>
      <c r="E18" s="154">
        <v>75</v>
      </c>
      <c r="F18" s="154">
        <v>279</v>
      </c>
      <c r="G18" s="155">
        <v>19</v>
      </c>
      <c r="H18" s="156">
        <f t="shared" si="0"/>
        <v>780</v>
      </c>
      <c r="I18" s="77" t="s">
        <v>23</v>
      </c>
      <c r="J18" s="222"/>
    </row>
    <row r="19" spans="1:10" s="5" customFormat="1" ht="24.95" customHeight="1" x14ac:dyDescent="0.2">
      <c r="A19" s="157" t="s">
        <v>0</v>
      </c>
      <c r="B19" s="158">
        <f>SUM(B7:B18)</f>
        <v>1697</v>
      </c>
      <c r="C19" s="158">
        <f t="shared" ref="C19:G19" si="1">SUM(C7:C18)</f>
        <v>1080</v>
      </c>
      <c r="D19" s="158">
        <f t="shared" si="1"/>
        <v>1818</v>
      </c>
      <c r="E19" s="158">
        <f t="shared" si="1"/>
        <v>652</v>
      </c>
      <c r="F19" s="158">
        <f t="shared" si="1"/>
        <v>3280</v>
      </c>
      <c r="G19" s="158">
        <f t="shared" si="1"/>
        <v>216</v>
      </c>
      <c r="H19" s="158">
        <f>SUM(H7:H18)</f>
        <v>8743</v>
      </c>
      <c r="I19" s="159" t="s">
        <v>1</v>
      </c>
    </row>
    <row r="20" spans="1:10" s="5" customFormat="1" ht="15.95" customHeight="1" x14ac:dyDescent="0.2">
      <c r="A20" s="18"/>
      <c r="B20" s="18"/>
      <c r="C20" s="18"/>
      <c r="D20" s="18"/>
      <c r="E20" s="18"/>
      <c r="F20" s="18"/>
      <c r="G20" s="18"/>
      <c r="H20" s="18"/>
      <c r="I20" s="18"/>
    </row>
    <row r="21" spans="1:10" x14ac:dyDescent="0.2">
      <c r="B21" s="89"/>
      <c r="C21" s="89"/>
      <c r="D21" s="89"/>
      <c r="E21" s="89"/>
      <c r="F21" s="89"/>
      <c r="G21" s="89"/>
      <c r="H21" s="89"/>
      <c r="I21" s="89"/>
    </row>
    <row r="22" spans="1:10" x14ac:dyDescent="0.2">
      <c r="B22" s="90"/>
      <c r="C22" s="90"/>
      <c r="D22" s="90"/>
      <c r="E22" s="90"/>
      <c r="F22" s="90"/>
      <c r="G22" s="90"/>
      <c r="H22" s="90"/>
      <c r="I22" s="89"/>
    </row>
  </sheetData>
  <mergeCells count="4">
    <mergeCell ref="A1:I1"/>
    <mergeCell ref="A2:I2"/>
    <mergeCell ref="A3:I3"/>
    <mergeCell ref="A4:I4"/>
  </mergeCells>
  <printOptions horizontalCentered="1" verticalCentered="1"/>
  <pageMargins left="0" right="0" top="0" bottom="0" header="0" footer="0"/>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9C61D-73F5-435F-8BDE-C39DF3FC1C28}">
  <dimension ref="A1:Q27"/>
  <sheetViews>
    <sheetView showGridLines="0" rightToLeft="1" tabSelected="1" view="pageBreakPreview" zoomScale="85" zoomScaleNormal="75" zoomScaleSheetLayoutView="85" workbookViewId="0">
      <selection activeCell="J18" sqref="J18"/>
    </sheetView>
  </sheetViews>
  <sheetFormatPr defaultRowHeight="12.75" x14ac:dyDescent="0.2"/>
  <cols>
    <col min="1" max="1" width="19.28515625" style="10" customWidth="1"/>
    <col min="2" max="13" width="10.5703125" style="10" customWidth="1"/>
    <col min="14" max="14" width="10.42578125" style="10" customWidth="1"/>
    <col min="15" max="15" width="22.28515625" style="10" customWidth="1"/>
  </cols>
  <sheetData>
    <row r="1" spans="1:17" s="11" customFormat="1" ht="18" x14ac:dyDescent="0.25">
      <c r="A1" s="837" t="s">
        <v>168</v>
      </c>
      <c r="B1" s="838"/>
      <c r="C1" s="838"/>
      <c r="D1" s="838"/>
      <c r="E1" s="838"/>
      <c r="F1" s="838"/>
      <c r="G1" s="838"/>
      <c r="H1" s="838"/>
      <c r="I1" s="838"/>
      <c r="J1" s="838"/>
      <c r="K1" s="838"/>
      <c r="L1" s="838"/>
      <c r="M1" s="838"/>
      <c r="N1" s="838"/>
      <c r="O1" s="838"/>
    </row>
    <row r="2" spans="1:17" s="11" customFormat="1" ht="18" x14ac:dyDescent="0.25">
      <c r="A2" s="839">
        <v>2022</v>
      </c>
      <c r="B2" s="840"/>
      <c r="C2" s="840"/>
      <c r="D2" s="840"/>
      <c r="E2" s="840"/>
      <c r="F2" s="840"/>
      <c r="G2" s="840"/>
      <c r="H2" s="840"/>
      <c r="I2" s="840"/>
      <c r="J2" s="840"/>
      <c r="K2" s="840"/>
      <c r="L2" s="840"/>
      <c r="M2" s="840"/>
      <c r="N2" s="840"/>
      <c r="O2" s="840"/>
    </row>
    <row r="3" spans="1:17" s="12" customFormat="1" ht="37.5" customHeight="1" x14ac:dyDescent="0.25">
      <c r="A3" s="841" t="s">
        <v>385</v>
      </c>
      <c r="B3" s="841"/>
      <c r="C3" s="841"/>
      <c r="D3" s="841"/>
      <c r="E3" s="841"/>
      <c r="F3" s="841"/>
      <c r="G3" s="841"/>
      <c r="H3" s="841"/>
      <c r="I3" s="841"/>
      <c r="J3" s="841"/>
      <c r="K3" s="841"/>
      <c r="L3" s="841"/>
      <c r="M3" s="841"/>
      <c r="N3" s="841"/>
      <c r="O3" s="841"/>
    </row>
    <row r="4" spans="1:17" s="12" customFormat="1" ht="15.75" x14ac:dyDescent="0.25">
      <c r="A4" s="842">
        <v>2022</v>
      </c>
      <c r="B4" s="842"/>
      <c r="C4" s="842"/>
      <c r="D4" s="842"/>
      <c r="E4" s="842"/>
      <c r="F4" s="842"/>
      <c r="G4" s="842"/>
      <c r="H4" s="842"/>
      <c r="I4" s="842"/>
      <c r="J4" s="842"/>
      <c r="K4" s="842"/>
      <c r="L4" s="842"/>
      <c r="M4" s="842"/>
      <c r="N4" s="842"/>
      <c r="O4" s="842"/>
    </row>
    <row r="5" spans="1:17" ht="20.100000000000001" customHeight="1" x14ac:dyDescent="0.2">
      <c r="A5" s="792" t="s">
        <v>145</v>
      </c>
      <c r="B5" s="791"/>
      <c r="C5" s="791"/>
      <c r="D5"/>
      <c r="E5"/>
      <c r="F5"/>
      <c r="G5"/>
      <c r="H5"/>
      <c r="I5"/>
      <c r="J5"/>
      <c r="K5"/>
      <c r="L5"/>
      <c r="M5"/>
      <c r="N5"/>
      <c r="O5"/>
    </row>
    <row r="6" spans="1:17" s="4" customFormat="1" ht="27" customHeight="1" thickBot="1" x14ac:dyDescent="0.3">
      <c r="A6" s="943" t="s">
        <v>973</v>
      </c>
      <c r="B6" s="822" t="s">
        <v>4</v>
      </c>
      <c r="C6" s="822" t="s">
        <v>5</v>
      </c>
      <c r="D6" s="822" t="s">
        <v>6</v>
      </c>
      <c r="E6" s="822" t="s">
        <v>647</v>
      </c>
      <c r="F6" s="822" t="s">
        <v>8</v>
      </c>
      <c r="G6" s="822" t="s">
        <v>42</v>
      </c>
      <c r="H6" s="822" t="s">
        <v>195</v>
      </c>
      <c r="I6" s="822" t="s">
        <v>43</v>
      </c>
      <c r="J6" s="822" t="s">
        <v>10</v>
      </c>
      <c r="K6" s="822" t="s">
        <v>44</v>
      </c>
      <c r="L6" s="822" t="s">
        <v>11</v>
      </c>
      <c r="M6" s="822" t="s">
        <v>12</v>
      </c>
      <c r="N6" s="819" t="s">
        <v>0</v>
      </c>
      <c r="O6" s="945" t="s">
        <v>974</v>
      </c>
    </row>
    <row r="7" spans="1:17" s="4" customFormat="1" ht="29.25" customHeight="1" x14ac:dyDescent="0.2">
      <c r="A7" s="944"/>
      <c r="B7" s="821" t="s">
        <v>13</v>
      </c>
      <c r="C7" s="821" t="s">
        <v>14</v>
      </c>
      <c r="D7" s="821" t="s">
        <v>15</v>
      </c>
      <c r="E7" s="821" t="s">
        <v>16</v>
      </c>
      <c r="F7" s="821" t="s">
        <v>17</v>
      </c>
      <c r="G7" s="821" t="s">
        <v>18</v>
      </c>
      <c r="H7" s="821" t="s">
        <v>196</v>
      </c>
      <c r="I7" s="821" t="s">
        <v>20</v>
      </c>
      <c r="J7" s="821" t="s">
        <v>21</v>
      </c>
      <c r="K7" s="821" t="s">
        <v>45</v>
      </c>
      <c r="L7" s="821" t="s">
        <v>22</v>
      </c>
      <c r="M7" s="821" t="s">
        <v>23</v>
      </c>
      <c r="N7" s="820" t="s">
        <v>1</v>
      </c>
      <c r="O7" s="946"/>
    </row>
    <row r="8" spans="1:17" s="5" customFormat="1" ht="24.95" customHeight="1" thickBot="1" x14ac:dyDescent="0.25">
      <c r="A8" s="827" t="s">
        <v>937</v>
      </c>
      <c r="B8" s="816">
        <v>49</v>
      </c>
      <c r="C8" s="816">
        <v>23</v>
      </c>
      <c r="D8" s="816">
        <v>27</v>
      </c>
      <c r="E8" s="816">
        <v>117</v>
      </c>
      <c r="F8" s="816">
        <v>91</v>
      </c>
      <c r="G8" s="816">
        <v>41</v>
      </c>
      <c r="H8" s="816">
        <v>83</v>
      </c>
      <c r="I8" s="816">
        <v>32</v>
      </c>
      <c r="J8" s="816">
        <v>35</v>
      </c>
      <c r="K8" s="816">
        <v>39</v>
      </c>
      <c r="L8" s="816">
        <v>17</v>
      </c>
      <c r="M8" s="816">
        <v>20</v>
      </c>
      <c r="N8" s="833">
        <f>SUM(B8:M8)</f>
        <v>574</v>
      </c>
      <c r="O8" s="823" t="s">
        <v>972</v>
      </c>
      <c r="Q8" s="84"/>
    </row>
    <row r="9" spans="1:17" s="5" customFormat="1" ht="24.95" customHeight="1" thickBot="1" x14ac:dyDescent="0.25">
      <c r="A9" s="828" t="s">
        <v>938</v>
      </c>
      <c r="B9" s="225">
        <v>67</v>
      </c>
      <c r="C9" s="225">
        <v>60</v>
      </c>
      <c r="D9" s="225">
        <v>73</v>
      </c>
      <c r="E9" s="225">
        <v>64</v>
      </c>
      <c r="F9" s="225">
        <v>63</v>
      </c>
      <c r="G9" s="225">
        <v>77</v>
      </c>
      <c r="H9" s="225">
        <v>73</v>
      </c>
      <c r="I9" s="225">
        <v>67</v>
      </c>
      <c r="J9" s="225">
        <v>61</v>
      </c>
      <c r="K9" s="225">
        <v>62</v>
      </c>
      <c r="L9" s="225">
        <v>53</v>
      </c>
      <c r="M9" s="225">
        <v>52</v>
      </c>
      <c r="N9" s="834">
        <f t="shared" ref="N9:N25" si="0">SUM(B9:M9)</f>
        <v>772</v>
      </c>
      <c r="O9" s="824" t="s">
        <v>971</v>
      </c>
      <c r="Q9" s="84"/>
    </row>
    <row r="10" spans="1:17" s="5" customFormat="1" ht="24.95" customHeight="1" thickBot="1" x14ac:dyDescent="0.25">
      <c r="A10" s="829" t="s">
        <v>939</v>
      </c>
      <c r="B10" s="226">
        <v>3</v>
      </c>
      <c r="C10" s="226">
        <v>12</v>
      </c>
      <c r="D10" s="226">
        <v>15</v>
      </c>
      <c r="E10" s="226">
        <v>78</v>
      </c>
      <c r="F10" s="226">
        <v>50</v>
      </c>
      <c r="G10" s="226">
        <v>13</v>
      </c>
      <c r="H10" s="226">
        <v>34</v>
      </c>
      <c r="I10" s="226">
        <v>6</v>
      </c>
      <c r="J10" s="226">
        <v>14</v>
      </c>
      <c r="K10" s="226">
        <v>24</v>
      </c>
      <c r="L10" s="226">
        <v>72</v>
      </c>
      <c r="M10" s="226">
        <v>131</v>
      </c>
      <c r="N10" s="835">
        <f t="shared" si="0"/>
        <v>452</v>
      </c>
      <c r="O10" s="825" t="s">
        <v>970</v>
      </c>
      <c r="Q10" s="84"/>
    </row>
    <row r="11" spans="1:17" s="5" customFormat="1" ht="24.95" customHeight="1" thickBot="1" x14ac:dyDescent="0.25">
      <c r="A11" s="828" t="s">
        <v>940</v>
      </c>
      <c r="B11" s="225">
        <v>35</v>
      </c>
      <c r="C11" s="225">
        <v>16</v>
      </c>
      <c r="D11" s="225">
        <v>23</v>
      </c>
      <c r="E11" s="225">
        <v>3</v>
      </c>
      <c r="F11" s="225">
        <v>6</v>
      </c>
      <c r="G11" s="225">
        <v>13</v>
      </c>
      <c r="H11" s="225">
        <v>13</v>
      </c>
      <c r="I11" s="225">
        <v>6</v>
      </c>
      <c r="J11" s="225">
        <v>18</v>
      </c>
      <c r="K11" s="225">
        <v>32</v>
      </c>
      <c r="L11" s="225">
        <v>4</v>
      </c>
      <c r="M11" s="225">
        <v>8</v>
      </c>
      <c r="N11" s="834">
        <f t="shared" si="0"/>
        <v>177</v>
      </c>
      <c r="O11" s="824" t="s">
        <v>969</v>
      </c>
      <c r="Q11" s="84"/>
    </row>
    <row r="12" spans="1:17" s="5" customFormat="1" ht="24.95" customHeight="1" thickBot="1" x14ac:dyDescent="0.25">
      <c r="A12" s="829" t="s">
        <v>941</v>
      </c>
      <c r="B12" s="226">
        <v>19</v>
      </c>
      <c r="C12" s="226">
        <v>22</v>
      </c>
      <c r="D12" s="226">
        <v>24</v>
      </c>
      <c r="E12" s="226">
        <v>13</v>
      </c>
      <c r="F12" s="226">
        <v>23</v>
      </c>
      <c r="G12" s="226">
        <v>29</v>
      </c>
      <c r="H12" s="226">
        <v>29</v>
      </c>
      <c r="I12" s="226">
        <v>40</v>
      </c>
      <c r="J12" s="226">
        <v>27</v>
      </c>
      <c r="K12" s="226">
        <v>11</v>
      </c>
      <c r="L12" s="226">
        <v>6</v>
      </c>
      <c r="M12" s="226">
        <v>15</v>
      </c>
      <c r="N12" s="835">
        <f t="shared" si="0"/>
        <v>258</v>
      </c>
      <c r="O12" s="825" t="s">
        <v>968</v>
      </c>
      <c r="Q12" s="84"/>
    </row>
    <row r="13" spans="1:17" s="5" customFormat="1" ht="24.95" customHeight="1" thickBot="1" x14ac:dyDescent="0.25">
      <c r="A13" s="828" t="s">
        <v>942</v>
      </c>
      <c r="B13" s="225">
        <v>45</v>
      </c>
      <c r="C13" s="225">
        <v>27</v>
      </c>
      <c r="D13" s="225">
        <v>33</v>
      </c>
      <c r="E13" s="225">
        <v>1</v>
      </c>
      <c r="F13" s="225">
        <v>19</v>
      </c>
      <c r="G13" s="225">
        <v>26</v>
      </c>
      <c r="H13" s="225">
        <v>23</v>
      </c>
      <c r="I13" s="225">
        <v>21</v>
      </c>
      <c r="J13" s="225">
        <v>18</v>
      </c>
      <c r="K13" s="225">
        <v>19</v>
      </c>
      <c r="L13" s="225">
        <v>4</v>
      </c>
      <c r="M13" s="225">
        <v>4</v>
      </c>
      <c r="N13" s="834">
        <f t="shared" si="0"/>
        <v>240</v>
      </c>
      <c r="O13" s="824" t="s">
        <v>967</v>
      </c>
      <c r="Q13" s="84"/>
    </row>
    <row r="14" spans="1:17" s="5" customFormat="1" ht="24.95" customHeight="1" thickBot="1" x14ac:dyDescent="0.25">
      <c r="A14" s="829" t="s">
        <v>943</v>
      </c>
      <c r="B14" s="226">
        <v>2</v>
      </c>
      <c r="C14" s="226">
        <v>5</v>
      </c>
      <c r="D14" s="226">
        <v>1</v>
      </c>
      <c r="E14" s="226">
        <v>11</v>
      </c>
      <c r="F14" s="226">
        <v>5</v>
      </c>
      <c r="G14" s="226">
        <v>5</v>
      </c>
      <c r="H14" s="226">
        <v>3</v>
      </c>
      <c r="I14" s="226">
        <v>7</v>
      </c>
      <c r="J14" s="226">
        <v>4</v>
      </c>
      <c r="K14" s="226">
        <v>1</v>
      </c>
      <c r="L14" s="226">
        <v>1</v>
      </c>
      <c r="M14" s="226">
        <v>4</v>
      </c>
      <c r="N14" s="835">
        <f t="shared" si="0"/>
        <v>49</v>
      </c>
      <c r="O14" s="825" t="s">
        <v>966</v>
      </c>
      <c r="Q14" s="84"/>
    </row>
    <row r="15" spans="1:17" s="5" customFormat="1" ht="24.95" customHeight="1" thickBot="1" x14ac:dyDescent="0.25">
      <c r="A15" s="828" t="s">
        <v>944</v>
      </c>
      <c r="B15" s="225">
        <v>103</v>
      </c>
      <c r="C15" s="225">
        <v>116</v>
      </c>
      <c r="D15" s="225">
        <v>137</v>
      </c>
      <c r="E15" s="225">
        <v>65</v>
      </c>
      <c r="F15" s="225">
        <v>110</v>
      </c>
      <c r="G15" s="225">
        <v>95</v>
      </c>
      <c r="H15" s="225">
        <v>91</v>
      </c>
      <c r="I15" s="225">
        <v>116</v>
      </c>
      <c r="J15" s="225">
        <v>105</v>
      </c>
      <c r="K15" s="225">
        <v>122</v>
      </c>
      <c r="L15" s="225">
        <v>283</v>
      </c>
      <c r="M15" s="225">
        <v>176</v>
      </c>
      <c r="N15" s="834">
        <f t="shared" si="0"/>
        <v>1519</v>
      </c>
      <c r="O15" s="824" t="s">
        <v>965</v>
      </c>
      <c r="Q15" s="84"/>
    </row>
    <row r="16" spans="1:17" s="5" customFormat="1" ht="36.75" customHeight="1" thickBot="1" x14ac:dyDescent="0.25">
      <c r="A16" s="829" t="s">
        <v>945</v>
      </c>
      <c r="B16" s="226">
        <v>41</v>
      </c>
      <c r="C16" s="226">
        <v>9</v>
      </c>
      <c r="D16" s="226">
        <v>13</v>
      </c>
      <c r="E16" s="226">
        <v>3</v>
      </c>
      <c r="F16" s="226">
        <v>17</v>
      </c>
      <c r="G16" s="226">
        <v>3</v>
      </c>
      <c r="H16" s="226">
        <v>8</v>
      </c>
      <c r="I16" s="226">
        <v>0</v>
      </c>
      <c r="J16" s="226">
        <v>26</v>
      </c>
      <c r="K16" s="226">
        <v>4</v>
      </c>
      <c r="L16" s="226">
        <v>6</v>
      </c>
      <c r="M16" s="226">
        <v>5</v>
      </c>
      <c r="N16" s="835">
        <f t="shared" si="0"/>
        <v>135</v>
      </c>
      <c r="O16" s="825" t="s">
        <v>964</v>
      </c>
      <c r="Q16" s="84"/>
    </row>
    <row r="17" spans="1:17" s="5" customFormat="1" ht="24.95" customHeight="1" thickBot="1" x14ac:dyDescent="0.25">
      <c r="A17" s="828" t="s">
        <v>946</v>
      </c>
      <c r="B17" s="225">
        <v>68</v>
      </c>
      <c r="C17" s="225">
        <v>56</v>
      </c>
      <c r="D17" s="225">
        <v>80</v>
      </c>
      <c r="E17" s="225">
        <v>148</v>
      </c>
      <c r="F17" s="225">
        <v>94</v>
      </c>
      <c r="G17" s="225">
        <v>109</v>
      </c>
      <c r="H17" s="225">
        <v>119</v>
      </c>
      <c r="I17" s="225">
        <v>103</v>
      </c>
      <c r="J17" s="225">
        <v>87</v>
      </c>
      <c r="K17" s="225">
        <v>86</v>
      </c>
      <c r="L17" s="225">
        <v>19</v>
      </c>
      <c r="M17" s="225">
        <v>37</v>
      </c>
      <c r="N17" s="834">
        <f t="shared" si="0"/>
        <v>1006</v>
      </c>
      <c r="O17" s="824" t="s">
        <v>963</v>
      </c>
      <c r="Q17" s="84"/>
    </row>
    <row r="18" spans="1:17" s="5" customFormat="1" ht="24.95" customHeight="1" thickBot="1" x14ac:dyDescent="0.25">
      <c r="A18" s="829" t="s">
        <v>947</v>
      </c>
      <c r="B18" s="226">
        <v>69</v>
      </c>
      <c r="C18" s="226">
        <v>80</v>
      </c>
      <c r="D18" s="226">
        <v>76</v>
      </c>
      <c r="E18" s="226">
        <v>55</v>
      </c>
      <c r="F18" s="226">
        <v>68</v>
      </c>
      <c r="G18" s="226">
        <v>69</v>
      </c>
      <c r="H18" s="226">
        <v>64</v>
      </c>
      <c r="I18" s="226">
        <v>69</v>
      </c>
      <c r="J18" s="226">
        <v>70</v>
      </c>
      <c r="K18" s="226">
        <v>78</v>
      </c>
      <c r="L18" s="226">
        <v>74</v>
      </c>
      <c r="M18" s="226">
        <v>102</v>
      </c>
      <c r="N18" s="835">
        <f t="shared" si="0"/>
        <v>874</v>
      </c>
      <c r="O18" s="825" t="s">
        <v>962</v>
      </c>
      <c r="Q18" s="84"/>
    </row>
    <row r="19" spans="1:17" s="5" customFormat="1" ht="24.95" customHeight="1" thickBot="1" x14ac:dyDescent="0.25">
      <c r="A19" s="828" t="s">
        <v>948</v>
      </c>
      <c r="B19" s="225">
        <v>18</v>
      </c>
      <c r="C19" s="225">
        <v>15</v>
      </c>
      <c r="D19" s="225">
        <v>25</v>
      </c>
      <c r="E19" s="225">
        <v>2</v>
      </c>
      <c r="F19" s="225">
        <v>1</v>
      </c>
      <c r="G19" s="225">
        <v>3</v>
      </c>
      <c r="H19" s="225">
        <v>8</v>
      </c>
      <c r="I19" s="225">
        <v>27</v>
      </c>
      <c r="J19" s="225">
        <v>33</v>
      </c>
      <c r="K19" s="225">
        <v>41</v>
      </c>
      <c r="L19" s="225">
        <v>108</v>
      </c>
      <c r="M19" s="225">
        <v>67</v>
      </c>
      <c r="N19" s="834">
        <f t="shared" si="0"/>
        <v>348</v>
      </c>
      <c r="O19" s="824" t="s">
        <v>961</v>
      </c>
      <c r="Q19" s="84"/>
    </row>
    <row r="20" spans="1:17" s="5" customFormat="1" ht="24.95" customHeight="1" thickBot="1" x14ac:dyDescent="0.25">
      <c r="A20" s="829" t="s">
        <v>949</v>
      </c>
      <c r="B20" s="226">
        <v>83</v>
      </c>
      <c r="C20" s="226">
        <v>81</v>
      </c>
      <c r="D20" s="226">
        <v>99</v>
      </c>
      <c r="E20" s="226">
        <v>1</v>
      </c>
      <c r="F20" s="226">
        <v>73</v>
      </c>
      <c r="G20" s="226">
        <v>98</v>
      </c>
      <c r="H20" s="226">
        <v>64</v>
      </c>
      <c r="I20" s="226">
        <v>101</v>
      </c>
      <c r="J20" s="226">
        <v>96</v>
      </c>
      <c r="K20" s="226">
        <v>93</v>
      </c>
      <c r="L20" s="226">
        <v>14</v>
      </c>
      <c r="M20" s="226">
        <v>14</v>
      </c>
      <c r="N20" s="835">
        <f t="shared" si="0"/>
        <v>817</v>
      </c>
      <c r="O20" s="825" t="s">
        <v>960</v>
      </c>
      <c r="Q20" s="84"/>
    </row>
    <row r="21" spans="1:17" s="5" customFormat="1" ht="24.95" customHeight="1" thickBot="1" x14ac:dyDescent="0.25">
      <c r="A21" s="828" t="s">
        <v>950</v>
      </c>
      <c r="B21" s="225">
        <v>16</v>
      </c>
      <c r="C21" s="225">
        <v>11</v>
      </c>
      <c r="D21" s="225">
        <v>11</v>
      </c>
      <c r="E21" s="225">
        <v>26</v>
      </c>
      <c r="F21" s="225">
        <v>18</v>
      </c>
      <c r="G21" s="225">
        <v>25</v>
      </c>
      <c r="H21" s="225">
        <v>16</v>
      </c>
      <c r="I21" s="225">
        <v>20</v>
      </c>
      <c r="J21" s="225">
        <v>14</v>
      </c>
      <c r="K21" s="225">
        <v>13</v>
      </c>
      <c r="L21" s="225">
        <v>3</v>
      </c>
      <c r="M21" s="225">
        <v>21</v>
      </c>
      <c r="N21" s="834">
        <f t="shared" si="0"/>
        <v>194</v>
      </c>
      <c r="O21" s="824" t="s">
        <v>959</v>
      </c>
      <c r="Q21" s="84"/>
    </row>
    <row r="22" spans="1:17" s="5" customFormat="1" ht="24.95" customHeight="1" thickBot="1" x14ac:dyDescent="0.25">
      <c r="A22" s="829" t="s">
        <v>951</v>
      </c>
      <c r="B22" s="226">
        <v>87</v>
      </c>
      <c r="C22" s="226">
        <v>89</v>
      </c>
      <c r="D22" s="226">
        <v>73</v>
      </c>
      <c r="E22" s="226">
        <v>105</v>
      </c>
      <c r="F22" s="226">
        <v>79</v>
      </c>
      <c r="G22" s="226">
        <v>89</v>
      </c>
      <c r="H22" s="226">
        <v>89</v>
      </c>
      <c r="I22" s="226">
        <v>103</v>
      </c>
      <c r="J22" s="226">
        <v>99</v>
      </c>
      <c r="K22" s="226">
        <v>100</v>
      </c>
      <c r="L22" s="226">
        <v>31</v>
      </c>
      <c r="M22" s="226">
        <v>49</v>
      </c>
      <c r="N22" s="835">
        <f t="shared" si="0"/>
        <v>993</v>
      </c>
      <c r="O22" s="825" t="s">
        <v>958</v>
      </c>
      <c r="Q22" s="84"/>
    </row>
    <row r="23" spans="1:17" s="5" customFormat="1" ht="24.95" customHeight="1" thickBot="1" x14ac:dyDescent="0.25">
      <c r="A23" s="828" t="s">
        <v>952</v>
      </c>
      <c r="B23" s="225">
        <v>9</v>
      </c>
      <c r="C23" s="225">
        <v>9</v>
      </c>
      <c r="D23" s="225">
        <v>10</v>
      </c>
      <c r="E23" s="225">
        <v>1</v>
      </c>
      <c r="F23" s="225">
        <v>10</v>
      </c>
      <c r="G23" s="225">
        <v>6</v>
      </c>
      <c r="H23" s="225">
        <v>8</v>
      </c>
      <c r="I23" s="225">
        <v>6</v>
      </c>
      <c r="J23" s="225">
        <v>1</v>
      </c>
      <c r="K23" s="225">
        <v>3</v>
      </c>
      <c r="L23" s="225">
        <v>11</v>
      </c>
      <c r="M23" s="225">
        <v>10</v>
      </c>
      <c r="N23" s="834">
        <f t="shared" si="0"/>
        <v>84</v>
      </c>
      <c r="O23" s="824" t="s">
        <v>957</v>
      </c>
      <c r="Q23" s="84"/>
    </row>
    <row r="24" spans="1:17" s="5" customFormat="1" ht="24.95" customHeight="1" thickBot="1" x14ac:dyDescent="0.25">
      <c r="A24" s="829" t="s">
        <v>953</v>
      </c>
      <c r="B24" s="226">
        <v>2</v>
      </c>
      <c r="C24" s="226">
        <v>1</v>
      </c>
      <c r="D24" s="226">
        <v>2</v>
      </c>
      <c r="E24" s="226">
        <v>1</v>
      </c>
      <c r="F24" s="226">
        <v>1</v>
      </c>
      <c r="G24" s="226">
        <v>1</v>
      </c>
      <c r="H24" s="226">
        <v>2</v>
      </c>
      <c r="I24" s="226">
        <v>2</v>
      </c>
      <c r="J24" s="226">
        <v>1</v>
      </c>
      <c r="K24" s="226">
        <v>2</v>
      </c>
      <c r="L24" s="226">
        <v>1</v>
      </c>
      <c r="M24" s="226">
        <v>2</v>
      </c>
      <c r="N24" s="835">
        <f t="shared" si="0"/>
        <v>18</v>
      </c>
      <c r="O24" s="825" t="s">
        <v>956</v>
      </c>
      <c r="Q24" s="84"/>
    </row>
    <row r="25" spans="1:17" s="5" customFormat="1" ht="24.95" customHeight="1" x14ac:dyDescent="0.2">
      <c r="A25" s="830" t="s">
        <v>954</v>
      </c>
      <c r="B25" s="618">
        <v>21</v>
      </c>
      <c r="C25" s="618">
        <v>19</v>
      </c>
      <c r="D25" s="618">
        <v>22</v>
      </c>
      <c r="E25" s="618">
        <v>5</v>
      </c>
      <c r="F25" s="618">
        <v>15</v>
      </c>
      <c r="G25" s="618">
        <v>20</v>
      </c>
      <c r="H25" s="618">
        <v>19</v>
      </c>
      <c r="I25" s="618">
        <v>17</v>
      </c>
      <c r="J25" s="618">
        <v>12</v>
      </c>
      <c r="K25" s="618">
        <v>14</v>
      </c>
      <c r="L25" s="618">
        <v>13</v>
      </c>
      <c r="M25" s="618">
        <v>20</v>
      </c>
      <c r="N25" s="836">
        <f t="shared" si="0"/>
        <v>197</v>
      </c>
      <c r="O25" s="826" t="s">
        <v>955</v>
      </c>
      <c r="Q25" s="84"/>
    </row>
    <row r="26" spans="1:17" s="5" customFormat="1" ht="24.95" customHeight="1" x14ac:dyDescent="0.2">
      <c r="A26" s="817" t="s">
        <v>0</v>
      </c>
      <c r="B26" s="831">
        <f t="shared" ref="B26:N26" si="1">SUM(B8:B25)</f>
        <v>737</v>
      </c>
      <c r="C26" s="831">
        <f t="shared" si="1"/>
        <v>651</v>
      </c>
      <c r="D26" s="831">
        <f t="shared" si="1"/>
        <v>744</v>
      </c>
      <c r="E26" s="831">
        <f t="shared" si="1"/>
        <v>699</v>
      </c>
      <c r="F26" s="831">
        <f t="shared" si="1"/>
        <v>743</v>
      </c>
      <c r="G26" s="831">
        <f t="shared" si="1"/>
        <v>722</v>
      </c>
      <c r="H26" s="831">
        <f t="shared" si="1"/>
        <v>746</v>
      </c>
      <c r="I26" s="831">
        <f t="shared" si="1"/>
        <v>743</v>
      </c>
      <c r="J26" s="831">
        <f t="shared" si="1"/>
        <v>721</v>
      </c>
      <c r="K26" s="831">
        <f t="shared" si="1"/>
        <v>744</v>
      </c>
      <c r="L26" s="831">
        <f t="shared" si="1"/>
        <v>720</v>
      </c>
      <c r="M26" s="831">
        <f t="shared" si="1"/>
        <v>737</v>
      </c>
      <c r="N26" s="832">
        <f t="shared" si="1"/>
        <v>8707</v>
      </c>
      <c r="O26" s="818" t="s">
        <v>1</v>
      </c>
      <c r="Q26" s="84"/>
    </row>
    <row r="27" spans="1:17" s="5" customFormat="1" ht="15.95" customHeight="1" x14ac:dyDescent="0.2">
      <c r="A27" s="18"/>
      <c r="B27" s="18"/>
      <c r="C27" s="18"/>
      <c r="D27" s="18"/>
      <c r="E27" s="18"/>
      <c r="F27" s="18"/>
      <c r="G27" s="18"/>
      <c r="H27" s="18"/>
      <c r="I27" s="18"/>
      <c r="J27" s="18"/>
      <c r="K27" s="18"/>
      <c r="L27" s="18"/>
      <c r="M27" s="18"/>
      <c r="N27" s="18"/>
      <c r="O27" s="18"/>
    </row>
  </sheetData>
  <mergeCells count="6">
    <mergeCell ref="A1:O1"/>
    <mergeCell ref="A2:O2"/>
    <mergeCell ref="A3:O3"/>
    <mergeCell ref="A4:O4"/>
    <mergeCell ref="A6:A7"/>
    <mergeCell ref="O6:O7"/>
  </mergeCells>
  <printOptions horizontalCentered="1" verticalCentered="1"/>
  <pageMargins left="0" right="0" top="0" bottom="0" header="0" footer="0"/>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U31"/>
  <sheetViews>
    <sheetView showGridLines="0" rightToLeft="1" view="pageBreakPreview" zoomScaleNormal="75" zoomScaleSheetLayoutView="100" workbookViewId="0">
      <selection activeCell="L14" sqref="L14"/>
    </sheetView>
  </sheetViews>
  <sheetFormatPr defaultRowHeight="12.75" x14ac:dyDescent="0.2"/>
  <cols>
    <col min="1" max="1" width="16.5703125" style="10" customWidth="1"/>
    <col min="2" max="2" width="8.85546875" style="10" customWidth="1"/>
    <col min="3" max="4" width="7.28515625" style="10" customWidth="1"/>
    <col min="5" max="5" width="8.7109375" style="10" customWidth="1"/>
    <col min="6" max="14" width="7.28515625" style="10" customWidth="1"/>
    <col min="15" max="15" width="8.85546875" style="10" customWidth="1"/>
    <col min="16" max="16" width="19.28515625" style="10" customWidth="1"/>
  </cols>
  <sheetData>
    <row r="1" spans="1:21" s="11" customFormat="1" ht="18" x14ac:dyDescent="0.25">
      <c r="A1" s="837" t="s">
        <v>204</v>
      </c>
      <c r="B1" s="838"/>
      <c r="C1" s="838"/>
      <c r="D1" s="838"/>
      <c r="E1" s="838"/>
      <c r="F1" s="838"/>
      <c r="G1" s="838"/>
      <c r="H1" s="838"/>
      <c r="I1" s="838"/>
      <c r="J1" s="838"/>
      <c r="K1" s="838"/>
      <c r="L1" s="838"/>
      <c r="M1" s="838"/>
      <c r="N1" s="838"/>
      <c r="O1" s="838"/>
      <c r="P1" s="838"/>
    </row>
    <row r="2" spans="1:21" s="11" customFormat="1" ht="18" x14ac:dyDescent="0.25">
      <c r="A2" s="839">
        <v>2022</v>
      </c>
      <c r="B2" s="840"/>
      <c r="C2" s="840"/>
      <c r="D2" s="840"/>
      <c r="E2" s="840"/>
      <c r="F2" s="840"/>
      <c r="G2" s="840"/>
      <c r="H2" s="840"/>
      <c r="I2" s="840"/>
      <c r="J2" s="840"/>
      <c r="K2" s="840"/>
      <c r="L2" s="840"/>
      <c r="M2" s="840"/>
      <c r="N2" s="840"/>
      <c r="O2" s="840"/>
      <c r="P2" s="840"/>
    </row>
    <row r="3" spans="1:21" s="12" customFormat="1" ht="37.5" customHeight="1" x14ac:dyDescent="0.25">
      <c r="A3" s="841" t="s">
        <v>386</v>
      </c>
      <c r="B3" s="841"/>
      <c r="C3" s="841"/>
      <c r="D3" s="841"/>
      <c r="E3" s="841"/>
      <c r="F3" s="841"/>
      <c r="G3" s="841"/>
      <c r="H3" s="841"/>
      <c r="I3" s="841"/>
      <c r="J3" s="841"/>
      <c r="K3" s="841"/>
      <c r="L3" s="841"/>
      <c r="M3" s="841"/>
      <c r="N3" s="841"/>
      <c r="O3" s="841"/>
      <c r="P3" s="841"/>
    </row>
    <row r="4" spans="1:21" s="12" customFormat="1" ht="15.75" x14ac:dyDescent="0.25">
      <c r="A4" s="842">
        <v>2022</v>
      </c>
      <c r="B4" s="842"/>
      <c r="C4" s="842"/>
      <c r="D4" s="842"/>
      <c r="E4" s="842"/>
      <c r="F4" s="842"/>
      <c r="G4" s="842"/>
      <c r="H4" s="842"/>
      <c r="I4" s="842"/>
      <c r="J4" s="842"/>
      <c r="K4" s="842"/>
      <c r="L4" s="842"/>
      <c r="M4" s="842"/>
      <c r="N4" s="842"/>
      <c r="O4" s="842"/>
      <c r="P4" s="842"/>
    </row>
    <row r="5" spans="1:21" ht="20.100000000000001" customHeight="1" x14ac:dyDescent="0.2">
      <c r="A5" s="23" t="s">
        <v>146</v>
      </c>
      <c r="B5" s="22"/>
      <c r="C5" s="22"/>
      <c r="D5" s="22"/>
      <c r="E5" s="22"/>
      <c r="F5" s="22"/>
      <c r="G5"/>
      <c r="H5"/>
      <c r="I5"/>
      <c r="J5"/>
      <c r="K5"/>
      <c r="L5"/>
      <c r="M5"/>
      <c r="N5"/>
      <c r="O5"/>
      <c r="P5" s="45" t="s">
        <v>147</v>
      </c>
    </row>
    <row r="6" spans="1:21" s="4" customFormat="1" ht="39" customHeight="1" thickBot="1" x14ac:dyDescent="0.25">
      <c r="A6" s="843" t="s">
        <v>675</v>
      </c>
      <c r="B6" s="884" t="s">
        <v>380</v>
      </c>
      <c r="C6" s="884"/>
      <c r="D6" s="884" t="s">
        <v>909</v>
      </c>
      <c r="E6" s="884"/>
      <c r="F6" s="884" t="s">
        <v>379</v>
      </c>
      <c r="G6" s="884"/>
      <c r="H6" s="884" t="s">
        <v>378</v>
      </c>
      <c r="I6" s="884"/>
      <c r="J6" s="884" t="s">
        <v>377</v>
      </c>
      <c r="K6" s="884"/>
      <c r="L6" s="931" t="s">
        <v>646</v>
      </c>
      <c r="M6" s="933"/>
      <c r="N6" s="884" t="s">
        <v>376</v>
      </c>
      <c r="O6" s="884"/>
      <c r="P6" s="947" t="s">
        <v>683</v>
      </c>
    </row>
    <row r="7" spans="1:21" s="4" customFormat="1" ht="35.25" customHeight="1" x14ac:dyDescent="0.2">
      <c r="A7" s="845"/>
      <c r="B7" s="30" t="s">
        <v>572</v>
      </c>
      <c r="C7" s="30" t="s">
        <v>573</v>
      </c>
      <c r="D7" s="30" t="s">
        <v>572</v>
      </c>
      <c r="E7" s="30" t="s">
        <v>573</v>
      </c>
      <c r="F7" s="30" t="s">
        <v>572</v>
      </c>
      <c r="G7" s="30" t="s">
        <v>573</v>
      </c>
      <c r="H7" s="30" t="s">
        <v>572</v>
      </c>
      <c r="I7" s="30" t="s">
        <v>573</v>
      </c>
      <c r="J7" s="30" t="s">
        <v>572</v>
      </c>
      <c r="K7" s="30" t="s">
        <v>573</v>
      </c>
      <c r="L7" s="30" t="s">
        <v>572</v>
      </c>
      <c r="M7" s="30" t="s">
        <v>573</v>
      </c>
      <c r="N7" s="30" t="s">
        <v>572</v>
      </c>
      <c r="O7" s="30" t="s">
        <v>573</v>
      </c>
      <c r="P7" s="948"/>
    </row>
    <row r="8" spans="1:21" s="5" customFormat="1" ht="24.95" customHeight="1" thickBot="1" x14ac:dyDescent="0.25">
      <c r="A8" s="59" t="s">
        <v>4</v>
      </c>
      <c r="B8" s="120">
        <v>40</v>
      </c>
      <c r="C8" s="120">
        <v>22</v>
      </c>
      <c r="D8" s="120">
        <v>0</v>
      </c>
      <c r="E8" s="120">
        <v>718</v>
      </c>
      <c r="F8" s="120">
        <f>0</f>
        <v>0</v>
      </c>
      <c r="G8" s="120">
        <f>0</f>
        <v>0</v>
      </c>
      <c r="H8" s="120">
        <f>0</f>
        <v>0</v>
      </c>
      <c r="I8" s="120">
        <v>2</v>
      </c>
      <c r="J8" s="120">
        <v>0</v>
      </c>
      <c r="K8" s="120">
        <v>0</v>
      </c>
      <c r="L8" s="120">
        <v>20</v>
      </c>
      <c r="M8" s="120">
        <v>1</v>
      </c>
      <c r="N8" s="165">
        <f>MOD(B8+D8+F8+H8+J8+L8,60)</f>
        <v>0</v>
      </c>
      <c r="O8" s="165">
        <f>SUM(C8+E8+G8+I8+K8+M8)+QUOTIENT(B8+D8+F8+H8+J8+L8,60)</f>
        <v>744</v>
      </c>
      <c r="P8" s="49" t="s">
        <v>13</v>
      </c>
      <c r="Q8" s="222"/>
      <c r="R8" s="222"/>
      <c r="S8" s="222"/>
      <c r="T8" s="222"/>
      <c r="U8" s="222"/>
    </row>
    <row r="9" spans="1:21" s="5" customFormat="1" ht="24.95" customHeight="1" thickBot="1" x14ac:dyDescent="0.25">
      <c r="A9" s="47" t="s">
        <v>5</v>
      </c>
      <c r="B9" s="121">
        <v>40</v>
      </c>
      <c r="C9" s="121">
        <v>22</v>
      </c>
      <c r="D9" s="121">
        <v>2</v>
      </c>
      <c r="E9" s="121">
        <v>646</v>
      </c>
      <c r="F9" s="121">
        <f>0</f>
        <v>0</v>
      </c>
      <c r="G9" s="121">
        <f>0</f>
        <v>0</v>
      </c>
      <c r="H9" s="121">
        <f>0</f>
        <v>0</v>
      </c>
      <c r="I9" s="121">
        <v>2</v>
      </c>
      <c r="J9" s="121">
        <v>0</v>
      </c>
      <c r="K9" s="121">
        <v>0</v>
      </c>
      <c r="L9" s="121">
        <v>18</v>
      </c>
      <c r="M9" s="121">
        <v>1</v>
      </c>
      <c r="N9" s="166">
        <f t="shared" ref="N9:N19" si="0">MOD(B9+D9+F9+H9+J9+L9,60)</f>
        <v>0</v>
      </c>
      <c r="O9" s="166">
        <f>SUM(C9+E9+G9+I9+K9+M9)+QUOTIENT(B9+D9+F9+H9+J9+L9,60)</f>
        <v>672</v>
      </c>
      <c r="P9" s="50" t="s">
        <v>14</v>
      </c>
      <c r="Q9" s="222"/>
      <c r="R9" s="222"/>
      <c r="S9" s="222"/>
      <c r="T9" s="222"/>
      <c r="U9" s="222"/>
    </row>
    <row r="10" spans="1:21" s="5" customFormat="1" ht="24.95" customHeight="1" thickBot="1" x14ac:dyDescent="0.25">
      <c r="A10" s="95" t="s">
        <v>6</v>
      </c>
      <c r="B10" s="122">
        <v>40</v>
      </c>
      <c r="C10" s="122">
        <v>22</v>
      </c>
      <c r="D10" s="122">
        <v>50</v>
      </c>
      <c r="E10" s="122">
        <v>717</v>
      </c>
      <c r="F10" s="122">
        <f>0</f>
        <v>0</v>
      </c>
      <c r="G10" s="122">
        <f>0</f>
        <v>0</v>
      </c>
      <c r="H10" s="122">
        <f>0</f>
        <v>0</v>
      </c>
      <c r="I10" s="122">
        <v>2</v>
      </c>
      <c r="J10" s="122">
        <v>0</v>
      </c>
      <c r="K10" s="122">
        <v>0</v>
      </c>
      <c r="L10" s="122">
        <v>30</v>
      </c>
      <c r="M10" s="122">
        <v>1</v>
      </c>
      <c r="N10" s="167">
        <f t="shared" si="0"/>
        <v>0</v>
      </c>
      <c r="O10" s="167">
        <f t="shared" ref="O10:O19" si="1">SUM(C10+E10+G10+I10+K10+M10)+QUOTIENT(B10+D10+F10+H10+J10+L10,60)</f>
        <v>744</v>
      </c>
      <c r="P10" s="51" t="s">
        <v>15</v>
      </c>
      <c r="Q10" s="222"/>
      <c r="R10" s="222"/>
      <c r="S10" s="222"/>
      <c r="T10" s="222"/>
      <c r="U10" s="222"/>
    </row>
    <row r="11" spans="1:21" s="5" customFormat="1" ht="24.95" customHeight="1" thickBot="1" x14ac:dyDescent="0.25">
      <c r="A11" s="47" t="s">
        <v>647</v>
      </c>
      <c r="B11" s="121">
        <v>0</v>
      </c>
      <c r="C11" s="121">
        <v>536</v>
      </c>
      <c r="D11" s="121">
        <v>30</v>
      </c>
      <c r="E11" s="121">
        <v>126</v>
      </c>
      <c r="F11" s="121">
        <f>0</f>
        <v>0</v>
      </c>
      <c r="G11" s="121">
        <f>0</f>
        <v>0</v>
      </c>
      <c r="H11" s="121">
        <f>0</f>
        <v>0</v>
      </c>
      <c r="I11" s="121">
        <v>55</v>
      </c>
      <c r="J11" s="121">
        <v>0</v>
      </c>
      <c r="K11" s="121">
        <v>0</v>
      </c>
      <c r="L11" s="121">
        <v>30</v>
      </c>
      <c r="M11" s="121">
        <v>2</v>
      </c>
      <c r="N11" s="166">
        <f t="shared" si="0"/>
        <v>0</v>
      </c>
      <c r="O11" s="166">
        <f>SUM(C11+E11+G11+I11+K11+M11)+QUOTIENT(B11+D11+F11+H11+J11+L11,60)</f>
        <v>720</v>
      </c>
      <c r="P11" s="50" t="s">
        <v>16</v>
      </c>
      <c r="Q11" s="222"/>
      <c r="R11" s="222"/>
      <c r="S11" s="222"/>
      <c r="T11" s="222"/>
      <c r="U11" s="222"/>
    </row>
    <row r="12" spans="1:21" s="5" customFormat="1" ht="24.95" customHeight="1" thickBot="1" x14ac:dyDescent="0.25">
      <c r="A12" s="95" t="s">
        <v>8</v>
      </c>
      <c r="B12" s="122">
        <v>0</v>
      </c>
      <c r="C12" s="122">
        <v>45</v>
      </c>
      <c r="D12" s="122">
        <v>0</v>
      </c>
      <c r="E12" s="122">
        <v>691</v>
      </c>
      <c r="F12" s="122">
        <f>0</f>
        <v>0</v>
      </c>
      <c r="G12" s="122">
        <f>0</f>
        <v>0</v>
      </c>
      <c r="H12" s="122">
        <f>0</f>
        <v>0</v>
      </c>
      <c r="I12" s="122">
        <v>7</v>
      </c>
      <c r="J12" s="122">
        <v>0</v>
      </c>
      <c r="K12" s="122">
        <v>0</v>
      </c>
      <c r="L12" s="122">
        <v>0</v>
      </c>
      <c r="M12" s="122">
        <v>1</v>
      </c>
      <c r="N12" s="167">
        <f t="shared" si="0"/>
        <v>0</v>
      </c>
      <c r="O12" s="167">
        <f t="shared" si="1"/>
        <v>744</v>
      </c>
      <c r="P12" s="51" t="s">
        <v>17</v>
      </c>
      <c r="Q12" s="222"/>
      <c r="R12" s="222"/>
      <c r="S12" s="222"/>
      <c r="T12" s="222"/>
      <c r="U12" s="222"/>
    </row>
    <row r="13" spans="1:21" s="5" customFormat="1" ht="24.95" customHeight="1" thickBot="1" x14ac:dyDescent="0.25">
      <c r="A13" s="47" t="s">
        <v>42</v>
      </c>
      <c r="B13" s="121">
        <v>40</v>
      </c>
      <c r="C13" s="121">
        <v>22</v>
      </c>
      <c r="D13" s="121">
        <v>20</v>
      </c>
      <c r="E13" s="121">
        <v>694</v>
      </c>
      <c r="F13" s="121">
        <f>0</f>
        <v>0</v>
      </c>
      <c r="G13" s="121">
        <f>0</f>
        <v>0</v>
      </c>
      <c r="H13" s="121">
        <f>0</f>
        <v>0</v>
      </c>
      <c r="I13" s="121">
        <v>2</v>
      </c>
      <c r="J13" s="121">
        <v>0</v>
      </c>
      <c r="K13" s="121">
        <v>0</v>
      </c>
      <c r="L13" s="121">
        <v>0</v>
      </c>
      <c r="M13" s="121">
        <v>1</v>
      </c>
      <c r="N13" s="166">
        <f t="shared" si="0"/>
        <v>0</v>
      </c>
      <c r="O13" s="166">
        <f t="shared" si="1"/>
        <v>720</v>
      </c>
      <c r="P13" s="50" t="s">
        <v>18</v>
      </c>
      <c r="Q13" s="222"/>
      <c r="R13" s="222"/>
      <c r="S13" s="222"/>
      <c r="T13" s="222"/>
      <c r="U13" s="222"/>
    </row>
    <row r="14" spans="1:21" s="5" customFormat="1" ht="24.95" customHeight="1" thickBot="1" x14ac:dyDescent="0.25">
      <c r="A14" s="95" t="s">
        <v>9</v>
      </c>
      <c r="B14" s="122">
        <v>40</v>
      </c>
      <c r="C14" s="122">
        <v>33</v>
      </c>
      <c r="D14" s="122">
        <v>20</v>
      </c>
      <c r="E14" s="122">
        <v>707</v>
      </c>
      <c r="F14" s="122">
        <f>0</f>
        <v>0</v>
      </c>
      <c r="G14" s="122">
        <v>0</v>
      </c>
      <c r="H14" s="122">
        <f>0</f>
        <v>0</v>
      </c>
      <c r="I14" s="122">
        <v>2</v>
      </c>
      <c r="J14" s="122">
        <v>0</v>
      </c>
      <c r="K14" s="122">
        <v>0</v>
      </c>
      <c r="L14" s="122">
        <v>0</v>
      </c>
      <c r="M14" s="122">
        <v>1</v>
      </c>
      <c r="N14" s="167">
        <f t="shared" si="0"/>
        <v>0</v>
      </c>
      <c r="O14" s="167">
        <f t="shared" si="1"/>
        <v>744</v>
      </c>
      <c r="P14" s="51" t="s">
        <v>19</v>
      </c>
      <c r="Q14" s="222"/>
      <c r="R14" s="222"/>
      <c r="S14" s="222"/>
      <c r="T14" s="222"/>
      <c r="U14" s="222"/>
    </row>
    <row r="15" spans="1:21" s="5" customFormat="1" ht="24.95" customHeight="1" thickBot="1" x14ac:dyDescent="0.25">
      <c r="A15" s="47" t="s">
        <v>43</v>
      </c>
      <c r="B15" s="121">
        <v>40</v>
      </c>
      <c r="C15" s="121">
        <v>22</v>
      </c>
      <c r="D15" s="121">
        <v>0</v>
      </c>
      <c r="E15" s="121">
        <v>718</v>
      </c>
      <c r="F15" s="121">
        <f>0</f>
        <v>0</v>
      </c>
      <c r="G15" s="121">
        <v>0</v>
      </c>
      <c r="H15" s="121">
        <f>0</f>
        <v>0</v>
      </c>
      <c r="I15" s="121">
        <v>2</v>
      </c>
      <c r="J15" s="121">
        <v>0</v>
      </c>
      <c r="K15" s="121">
        <v>0</v>
      </c>
      <c r="L15" s="121">
        <v>20</v>
      </c>
      <c r="M15" s="121">
        <v>1</v>
      </c>
      <c r="N15" s="166">
        <f t="shared" si="0"/>
        <v>0</v>
      </c>
      <c r="O15" s="166">
        <f t="shared" si="1"/>
        <v>744</v>
      </c>
      <c r="P15" s="50" t="s">
        <v>20</v>
      </c>
      <c r="Q15" s="222"/>
      <c r="R15" s="222"/>
      <c r="S15" s="222"/>
      <c r="T15" s="222"/>
      <c r="U15" s="222"/>
    </row>
    <row r="16" spans="1:21" s="5" customFormat="1" ht="24.95" customHeight="1" thickBot="1" x14ac:dyDescent="0.25">
      <c r="A16" s="95" t="s">
        <v>10</v>
      </c>
      <c r="B16" s="122">
        <v>40</v>
      </c>
      <c r="C16" s="122">
        <v>22</v>
      </c>
      <c r="D16" s="122">
        <v>5</v>
      </c>
      <c r="E16" s="122">
        <v>672</v>
      </c>
      <c r="F16" s="122">
        <f>0</f>
        <v>0</v>
      </c>
      <c r="G16" s="122">
        <v>22</v>
      </c>
      <c r="H16" s="122">
        <f>0</f>
        <v>0</v>
      </c>
      <c r="I16" s="122">
        <v>2</v>
      </c>
      <c r="J16" s="122">
        <v>0</v>
      </c>
      <c r="K16" s="122">
        <v>0</v>
      </c>
      <c r="L16" s="122">
        <v>15</v>
      </c>
      <c r="M16" s="122">
        <v>1</v>
      </c>
      <c r="N16" s="167">
        <f t="shared" si="0"/>
        <v>0</v>
      </c>
      <c r="O16" s="167">
        <f t="shared" si="1"/>
        <v>720</v>
      </c>
      <c r="P16" s="51" t="s">
        <v>21</v>
      </c>
      <c r="Q16" s="222"/>
      <c r="R16" s="222"/>
      <c r="S16" s="222"/>
      <c r="T16" s="222"/>
      <c r="U16" s="222"/>
    </row>
    <row r="17" spans="1:21" s="5" customFormat="1" ht="24.95" customHeight="1" thickBot="1" x14ac:dyDescent="0.25">
      <c r="A17" s="47" t="s">
        <v>44</v>
      </c>
      <c r="B17" s="121">
        <v>40</v>
      </c>
      <c r="C17" s="121">
        <v>22</v>
      </c>
      <c r="D17" s="121">
        <v>7</v>
      </c>
      <c r="E17" s="121">
        <v>696</v>
      </c>
      <c r="F17" s="121">
        <f>0</f>
        <v>0</v>
      </c>
      <c r="G17" s="121">
        <v>21</v>
      </c>
      <c r="H17" s="121">
        <f>0</f>
        <v>0</v>
      </c>
      <c r="I17" s="121">
        <v>2</v>
      </c>
      <c r="J17" s="121">
        <v>0</v>
      </c>
      <c r="K17" s="121">
        <v>0</v>
      </c>
      <c r="L17" s="121">
        <v>13</v>
      </c>
      <c r="M17" s="121">
        <v>2</v>
      </c>
      <c r="N17" s="166">
        <f t="shared" si="0"/>
        <v>0</v>
      </c>
      <c r="O17" s="166">
        <f t="shared" si="1"/>
        <v>744</v>
      </c>
      <c r="P17" s="50" t="s">
        <v>45</v>
      </c>
      <c r="Q17" s="222"/>
      <c r="R17" s="222"/>
      <c r="S17" s="222"/>
      <c r="T17" s="222"/>
      <c r="U17" s="222"/>
    </row>
    <row r="18" spans="1:21" s="5" customFormat="1" ht="24.95" customHeight="1" thickBot="1" x14ac:dyDescent="0.25">
      <c r="A18" s="95" t="s">
        <v>11</v>
      </c>
      <c r="B18" s="122">
        <v>40</v>
      </c>
      <c r="C18" s="122">
        <v>22</v>
      </c>
      <c r="D18" s="122">
        <v>4</v>
      </c>
      <c r="E18" s="122">
        <v>640</v>
      </c>
      <c r="F18" s="122">
        <f>0</f>
        <v>0</v>
      </c>
      <c r="G18" s="122">
        <v>22</v>
      </c>
      <c r="H18" s="122">
        <f>0</f>
        <v>0</v>
      </c>
      <c r="I18" s="122">
        <v>2</v>
      </c>
      <c r="J18" s="122">
        <v>0</v>
      </c>
      <c r="K18" s="122">
        <v>30</v>
      </c>
      <c r="L18" s="122">
        <v>16</v>
      </c>
      <c r="M18" s="122">
        <v>3</v>
      </c>
      <c r="N18" s="167">
        <f t="shared" si="0"/>
        <v>0</v>
      </c>
      <c r="O18" s="167">
        <f t="shared" si="1"/>
        <v>720</v>
      </c>
      <c r="P18" s="51" t="s">
        <v>22</v>
      </c>
      <c r="Q18" s="222"/>
      <c r="R18" s="222"/>
      <c r="S18" s="222"/>
      <c r="T18" s="222"/>
      <c r="U18" s="222"/>
    </row>
    <row r="19" spans="1:21" s="5" customFormat="1" ht="24.95" customHeight="1" x14ac:dyDescent="0.2">
      <c r="A19" s="56" t="s">
        <v>12</v>
      </c>
      <c r="B19" s="123">
        <v>40</v>
      </c>
      <c r="C19" s="123">
        <v>22</v>
      </c>
      <c r="D19" s="123">
        <v>2</v>
      </c>
      <c r="E19" s="123">
        <v>676</v>
      </c>
      <c r="F19" s="123">
        <f>0</f>
        <v>0</v>
      </c>
      <c r="G19" s="123">
        <v>22</v>
      </c>
      <c r="H19" s="123">
        <f>0</f>
        <v>0</v>
      </c>
      <c r="I19" s="123">
        <v>2</v>
      </c>
      <c r="J19" s="123">
        <v>0</v>
      </c>
      <c r="K19" s="123">
        <v>19</v>
      </c>
      <c r="L19" s="123">
        <v>18</v>
      </c>
      <c r="M19" s="123">
        <v>2</v>
      </c>
      <c r="N19" s="168">
        <f t="shared" si="0"/>
        <v>0</v>
      </c>
      <c r="O19" s="168">
        <f t="shared" si="1"/>
        <v>744</v>
      </c>
      <c r="P19" s="57" t="s">
        <v>23</v>
      </c>
      <c r="Q19" s="222"/>
      <c r="R19" s="222"/>
      <c r="S19" s="222"/>
      <c r="T19" s="222"/>
      <c r="U19" s="222"/>
    </row>
    <row r="20" spans="1:21" s="5" customFormat="1" ht="24.95" customHeight="1" x14ac:dyDescent="0.2">
      <c r="A20" s="58" t="s">
        <v>0</v>
      </c>
      <c r="B20" s="236">
        <f>MOD(SUM(B8:B19),60)</f>
        <v>40</v>
      </c>
      <c r="C20" s="236">
        <f>SUM(C8:C19)+QUOTIENT(SUM(B8:B19),60)</f>
        <v>818</v>
      </c>
      <c r="D20" s="236">
        <f>MOD(SUM(D8:D19),60)</f>
        <v>20</v>
      </c>
      <c r="E20" s="236">
        <f>SUM(E8:E19)+QUOTIENT(SUM(D8:D19),60)</f>
        <v>7703</v>
      </c>
      <c r="F20" s="236">
        <f>MOD(SUM(F8:F19),60)</f>
        <v>0</v>
      </c>
      <c r="G20" s="236">
        <f>SUM(G8:G19)+QUOTIENT(SUM(F8:F19),60)</f>
        <v>87</v>
      </c>
      <c r="H20" s="236">
        <f>MOD(SUM(H8:H19),60)</f>
        <v>0</v>
      </c>
      <c r="I20" s="236">
        <f>SUM(I8:I19)+QUOTIENT(SUM(H8:H19),60)</f>
        <v>82</v>
      </c>
      <c r="J20" s="236">
        <f>MOD(SUM(J8:J19),60)</f>
        <v>0</v>
      </c>
      <c r="K20" s="236">
        <f>SUM(K8:K19)+QUOTIENT(SUM(J8:J19),60)</f>
        <v>49</v>
      </c>
      <c r="L20" s="236">
        <f>MOD(SUM(L8:L19),60)</f>
        <v>0</v>
      </c>
      <c r="M20" s="236">
        <f>SUM(M8:M19)+QUOTIENT(SUM(L8:L19),60)</f>
        <v>20</v>
      </c>
      <c r="N20" s="124">
        <f>MOD(SUM(N8:N19),60)</f>
        <v>0</v>
      </c>
      <c r="O20" s="124">
        <f>SUM(O8:O19)+QUOTIENT(SUM(N8:N19),60)</f>
        <v>8760</v>
      </c>
      <c r="P20" s="150" t="s">
        <v>1</v>
      </c>
    </row>
    <row r="21" spans="1:21" s="5" customFormat="1" ht="15.95" customHeight="1" x14ac:dyDescent="0.2">
      <c r="A21" s="18"/>
      <c r="P21" s="18"/>
    </row>
    <row r="22" spans="1:21" s="5" customFormat="1" ht="15.95" customHeight="1" x14ac:dyDescent="0.2">
      <c r="A22" s="10"/>
      <c r="B22" s="223"/>
      <c r="C22" s="223"/>
      <c r="D22" s="10"/>
      <c r="E22" s="10"/>
      <c r="F22" s="10"/>
      <c r="G22" s="10"/>
      <c r="H22" s="10"/>
      <c r="I22" s="10"/>
      <c r="J22" s="10"/>
      <c r="K22" s="10"/>
      <c r="L22" s="10"/>
      <c r="M22" s="10"/>
      <c r="N22" s="223"/>
      <c r="O22" s="10"/>
      <c r="P22" s="10"/>
    </row>
    <row r="23" spans="1:21" s="5" customFormat="1" ht="15.95" customHeight="1" x14ac:dyDescent="0.2">
      <c r="A23" s="10"/>
      <c r="B23" s="223"/>
      <c r="C23" s="10"/>
      <c r="D23" s="10"/>
      <c r="E23" s="10"/>
      <c r="F23" s="10"/>
      <c r="G23" s="10"/>
      <c r="H23" s="10"/>
      <c r="I23" s="10"/>
      <c r="J23" s="10"/>
      <c r="K23" s="10"/>
      <c r="L23" s="10"/>
      <c r="M23" s="10"/>
      <c r="N23" s="223"/>
      <c r="O23" s="10"/>
      <c r="P23" s="10"/>
    </row>
    <row r="24" spans="1:21" s="5" customFormat="1" ht="15.95" customHeight="1" x14ac:dyDescent="0.2">
      <c r="A24" s="10"/>
      <c r="B24" s="223"/>
      <c r="C24" s="10"/>
      <c r="D24" s="10"/>
      <c r="E24" s="10"/>
      <c r="F24" s="10"/>
      <c r="G24" s="10"/>
      <c r="H24" s="10"/>
      <c r="I24" s="10"/>
      <c r="J24" s="10"/>
      <c r="K24" s="10"/>
      <c r="L24" s="10"/>
      <c r="M24" s="10"/>
      <c r="N24" s="223"/>
      <c r="O24" s="10"/>
      <c r="P24" s="10"/>
    </row>
    <row r="25" spans="1:21" s="5" customFormat="1" ht="15.95" customHeight="1" x14ac:dyDescent="0.2">
      <c r="A25" s="10"/>
      <c r="B25" s="223"/>
      <c r="C25" s="10"/>
      <c r="D25" s="10"/>
      <c r="E25" s="10"/>
      <c r="F25" s="10"/>
      <c r="G25" s="10"/>
      <c r="H25" s="10"/>
      <c r="I25" s="10"/>
      <c r="J25" s="10"/>
      <c r="K25" s="10"/>
      <c r="L25" s="10"/>
      <c r="M25" s="10"/>
      <c r="N25" s="223"/>
      <c r="O25" s="10"/>
      <c r="P25" s="10"/>
    </row>
    <row r="26" spans="1:21" s="5" customFormat="1" ht="15.95" customHeight="1" x14ac:dyDescent="0.2">
      <c r="A26" s="10"/>
      <c r="B26" s="223"/>
      <c r="C26" s="10"/>
      <c r="D26" s="10"/>
      <c r="E26" s="10"/>
      <c r="F26" s="10"/>
      <c r="G26" s="10"/>
      <c r="H26" s="10"/>
      <c r="I26" s="10"/>
      <c r="J26" s="10"/>
      <c r="K26" s="10"/>
      <c r="L26" s="10"/>
      <c r="M26" s="10"/>
      <c r="N26" s="10"/>
      <c r="O26" s="10"/>
      <c r="P26" s="10"/>
    </row>
    <row r="27" spans="1:21" s="10" customFormat="1" ht="15.95" customHeight="1" x14ac:dyDescent="0.2">
      <c r="B27" s="223"/>
    </row>
    <row r="28" spans="1:21" s="10" customFormat="1" ht="15.95" customHeight="1" x14ac:dyDescent="0.2">
      <c r="B28" s="223"/>
    </row>
    <row r="29" spans="1:21" s="10" customFormat="1" ht="15.95" customHeight="1" x14ac:dyDescent="0.2"/>
    <row r="30" spans="1:21" s="10" customFormat="1" ht="29.25" customHeight="1" x14ac:dyDescent="0.2"/>
    <row r="31" spans="1:21" s="13" customFormat="1" ht="25.15" customHeight="1" x14ac:dyDescent="0.2">
      <c r="A31" s="10"/>
      <c r="B31" s="10"/>
      <c r="C31" s="10"/>
      <c r="D31" s="10"/>
      <c r="E31" s="10"/>
      <c r="F31" s="10"/>
      <c r="G31" s="10"/>
      <c r="H31" s="10"/>
      <c r="I31" s="10"/>
      <c r="J31" s="10"/>
      <c r="K31" s="10"/>
      <c r="L31" s="10"/>
      <c r="M31" s="10"/>
      <c r="N31" s="10"/>
      <c r="O31" s="10"/>
      <c r="P31" s="10"/>
    </row>
  </sheetData>
  <mergeCells count="13">
    <mergeCell ref="N6:O6"/>
    <mergeCell ref="P6:P7"/>
    <mergeCell ref="A1:P1"/>
    <mergeCell ref="A2:P2"/>
    <mergeCell ref="A3:P3"/>
    <mergeCell ref="A4:P4"/>
    <mergeCell ref="A6:A7"/>
    <mergeCell ref="B6:C6"/>
    <mergeCell ref="D6:E6"/>
    <mergeCell ref="F6:G6"/>
    <mergeCell ref="H6:I6"/>
    <mergeCell ref="J6:K6"/>
    <mergeCell ref="L6:M6"/>
  </mergeCells>
  <printOptions horizontalCentered="1" verticalCentered="1"/>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S29"/>
  <sheetViews>
    <sheetView rightToLeft="1" view="pageBreakPreview" zoomScaleNormal="100" zoomScaleSheetLayoutView="100" workbookViewId="0">
      <selection activeCell="Q10" sqref="Q10"/>
    </sheetView>
  </sheetViews>
  <sheetFormatPr defaultRowHeight="12.75" x14ac:dyDescent="0.2"/>
  <cols>
    <col min="1" max="1" width="19.42578125" customWidth="1"/>
    <col min="2" max="9" width="8.42578125" customWidth="1"/>
    <col min="10" max="10" width="23.28515625" customWidth="1"/>
  </cols>
  <sheetData>
    <row r="1" spans="1:19" ht="36" customHeight="1" x14ac:dyDescent="0.2">
      <c r="A1" s="950" t="s">
        <v>256</v>
      </c>
      <c r="B1" s="951"/>
      <c r="C1" s="951"/>
      <c r="D1" s="951"/>
      <c r="E1" s="951"/>
      <c r="F1" s="951"/>
      <c r="G1" s="951"/>
      <c r="H1" s="951"/>
      <c r="I1" s="951"/>
      <c r="J1" s="951"/>
    </row>
    <row r="2" spans="1:19" ht="18" x14ac:dyDescent="0.2">
      <c r="A2" s="952">
        <v>2022</v>
      </c>
      <c r="B2" s="953"/>
      <c r="C2" s="953"/>
      <c r="D2" s="953"/>
      <c r="E2" s="953"/>
      <c r="F2" s="953"/>
      <c r="G2" s="953"/>
      <c r="H2" s="953"/>
      <c r="I2" s="953"/>
      <c r="J2" s="953"/>
    </row>
    <row r="3" spans="1:19" ht="48" customHeight="1" x14ac:dyDescent="0.2">
      <c r="A3" s="954" t="s">
        <v>257</v>
      </c>
      <c r="B3" s="954"/>
      <c r="C3" s="954"/>
      <c r="D3" s="954"/>
      <c r="E3" s="954"/>
      <c r="F3" s="954"/>
      <c r="G3" s="954"/>
      <c r="H3" s="954"/>
      <c r="I3" s="954"/>
      <c r="J3" s="954"/>
    </row>
    <row r="4" spans="1:19" ht="15.75" x14ac:dyDescent="0.2">
      <c r="A4" s="923">
        <v>2022</v>
      </c>
      <c r="B4" s="923"/>
      <c r="C4" s="923"/>
      <c r="D4" s="923"/>
      <c r="E4" s="923"/>
      <c r="F4" s="923"/>
      <c r="G4" s="923"/>
      <c r="H4" s="923"/>
      <c r="I4" s="923"/>
      <c r="J4" s="923"/>
    </row>
    <row r="5" spans="1:19" ht="15.75" x14ac:dyDescent="0.2">
      <c r="A5" s="160" t="s">
        <v>149</v>
      </c>
      <c r="B5" s="233"/>
      <c r="C5" s="233"/>
      <c r="D5" s="161"/>
      <c r="E5" s="161"/>
      <c r="F5" s="161"/>
      <c r="G5" s="161"/>
      <c r="H5" s="161"/>
      <c r="I5" s="161"/>
      <c r="J5" s="162" t="s">
        <v>148</v>
      </c>
    </row>
    <row r="6" spans="1:19" ht="40.5" customHeight="1" x14ac:dyDescent="0.2">
      <c r="A6" s="883" t="s">
        <v>630</v>
      </c>
      <c r="B6" s="957" t="s">
        <v>592</v>
      </c>
      <c r="C6" s="958"/>
      <c r="D6" s="957" t="s">
        <v>591</v>
      </c>
      <c r="E6" s="961"/>
      <c r="F6" s="957" t="s">
        <v>90</v>
      </c>
      <c r="G6" s="961"/>
      <c r="H6" s="957" t="s">
        <v>78</v>
      </c>
      <c r="I6" s="961"/>
      <c r="J6" s="888" t="s">
        <v>629</v>
      </c>
    </row>
    <row r="7" spans="1:19" ht="6" customHeight="1" x14ac:dyDescent="0.2">
      <c r="A7" s="955"/>
      <c r="B7" s="959"/>
      <c r="C7" s="960"/>
      <c r="D7" s="959"/>
      <c r="E7" s="962"/>
      <c r="F7" s="959"/>
      <c r="G7" s="962"/>
      <c r="H7" s="959"/>
      <c r="I7" s="962"/>
      <c r="J7" s="963"/>
    </row>
    <row r="8" spans="1:19" ht="15" customHeight="1" x14ac:dyDescent="0.2">
      <c r="A8" s="955"/>
      <c r="B8" s="203" t="s">
        <v>396</v>
      </c>
      <c r="C8" s="203" t="s">
        <v>397</v>
      </c>
      <c r="D8" s="203" t="s">
        <v>396</v>
      </c>
      <c r="E8" s="203" t="s">
        <v>397</v>
      </c>
      <c r="F8" s="203" t="s">
        <v>396</v>
      </c>
      <c r="G8" s="203" t="s">
        <v>397</v>
      </c>
      <c r="H8" s="203" t="s">
        <v>396</v>
      </c>
      <c r="I8" s="203" t="s">
        <v>397</v>
      </c>
      <c r="J8" s="963"/>
    </row>
    <row r="9" spans="1:19" ht="15" customHeight="1" x14ac:dyDescent="0.2">
      <c r="A9" s="956"/>
      <c r="B9" s="300" t="s">
        <v>399</v>
      </c>
      <c r="C9" s="300" t="s">
        <v>398</v>
      </c>
      <c r="D9" s="300" t="s">
        <v>399</v>
      </c>
      <c r="E9" s="300" t="s">
        <v>398</v>
      </c>
      <c r="F9" s="300" t="s">
        <v>399</v>
      </c>
      <c r="G9" s="300" t="s">
        <v>398</v>
      </c>
      <c r="H9" s="300" t="s">
        <v>399</v>
      </c>
      <c r="I9" s="300" t="s">
        <v>398</v>
      </c>
      <c r="J9" s="964"/>
    </row>
    <row r="10" spans="1:19" ht="26.25" customHeight="1" thickBot="1" x14ac:dyDescent="0.25">
      <c r="A10" s="59" t="s">
        <v>4</v>
      </c>
      <c r="B10" s="407">
        <v>0</v>
      </c>
      <c r="C10" s="407">
        <v>345</v>
      </c>
      <c r="D10" s="407">
        <v>0</v>
      </c>
      <c r="E10" s="407">
        <v>105</v>
      </c>
      <c r="F10" s="407">
        <v>30</v>
      </c>
      <c r="G10" s="407">
        <v>1</v>
      </c>
      <c r="H10" s="408">
        <f>MOD((B10+D10+F10),60)</f>
        <v>30</v>
      </c>
      <c r="I10" s="408">
        <f>C10+E10+G10+QUOTIENT((B10+D10+F10),60)</f>
        <v>451</v>
      </c>
      <c r="J10" s="49" t="s">
        <v>13</v>
      </c>
      <c r="K10" s="533">
        <f>MOD(B10,60)</f>
        <v>0</v>
      </c>
      <c r="L10" s="405">
        <f>QUOTIENT(B10,60)</f>
        <v>0</v>
      </c>
      <c r="M10" s="533">
        <f>MOD(D10,60)</f>
        <v>0</v>
      </c>
      <c r="N10" s="405">
        <f>QUOTIENT(D10,60)</f>
        <v>0</v>
      </c>
      <c r="O10" s="533">
        <f>MOD(F10,60)</f>
        <v>30</v>
      </c>
      <c r="P10" s="405">
        <f>QUOTIENT(F10,60)</f>
        <v>0</v>
      </c>
      <c r="Q10" s="533">
        <f>MOD(H10,60)</f>
        <v>30</v>
      </c>
      <c r="R10" s="405">
        <f>QUOTIENT(H10,60)</f>
        <v>0</v>
      </c>
    </row>
    <row r="11" spans="1:19" ht="26.25" customHeight="1" thickBot="1" x14ac:dyDescent="0.25">
      <c r="A11" s="47" t="s">
        <v>5</v>
      </c>
      <c r="B11" s="409">
        <v>0</v>
      </c>
      <c r="C11" s="409">
        <v>374</v>
      </c>
      <c r="D11" s="409">
        <v>0</v>
      </c>
      <c r="E11" s="409">
        <v>83</v>
      </c>
      <c r="F11" s="409">
        <v>25</v>
      </c>
      <c r="G11" s="409">
        <v>1</v>
      </c>
      <c r="H11" s="410">
        <f t="shared" ref="H11:H21" si="0">MOD((B11+D11+F11),60)</f>
        <v>25</v>
      </c>
      <c r="I11" s="410">
        <f t="shared" ref="I11:I21" si="1">C11+E11+G11+QUOTIENT((B11+D11+F11),60)</f>
        <v>458</v>
      </c>
      <c r="J11" s="50" t="s">
        <v>14</v>
      </c>
      <c r="K11" s="533">
        <f t="shared" ref="K11:K21" si="2">MOD(B11,60)</f>
        <v>0</v>
      </c>
      <c r="L11" s="405">
        <f t="shared" ref="L11:L21" si="3">QUOTIENT(B11,60)</f>
        <v>0</v>
      </c>
      <c r="M11" s="533">
        <f t="shared" ref="M11:M21" si="4">MOD(D11,60)</f>
        <v>0</v>
      </c>
      <c r="N11" s="405">
        <f t="shared" ref="N11:N21" si="5">QUOTIENT(D11,60)</f>
        <v>0</v>
      </c>
      <c r="O11" s="533">
        <f t="shared" ref="O11:O21" si="6">MOD(F11,60)</f>
        <v>25</v>
      </c>
      <c r="P11" s="405">
        <f t="shared" ref="P11:P21" si="7">QUOTIENT(F11,60)</f>
        <v>0</v>
      </c>
      <c r="Q11" s="533">
        <f t="shared" ref="Q11:Q21" si="8">MOD(H11,60)</f>
        <v>25</v>
      </c>
      <c r="R11" s="405">
        <f t="shared" ref="R11:R21" si="9">QUOTIENT(H11,60)</f>
        <v>0</v>
      </c>
      <c r="S11" s="531"/>
    </row>
    <row r="12" spans="1:19" ht="26.25" customHeight="1" thickBot="1" x14ac:dyDescent="0.25">
      <c r="A12" s="95" t="s">
        <v>6</v>
      </c>
      <c r="B12" s="411">
        <v>0</v>
      </c>
      <c r="C12" s="411">
        <v>275</v>
      </c>
      <c r="D12" s="411">
        <v>0</v>
      </c>
      <c r="E12" s="411">
        <v>95</v>
      </c>
      <c r="F12" s="411">
        <v>44</v>
      </c>
      <c r="G12" s="411">
        <v>1</v>
      </c>
      <c r="H12" s="412">
        <f t="shared" si="0"/>
        <v>44</v>
      </c>
      <c r="I12" s="412">
        <f t="shared" si="1"/>
        <v>371</v>
      </c>
      <c r="J12" s="51" t="s">
        <v>15</v>
      </c>
      <c r="K12" s="533">
        <f t="shared" si="2"/>
        <v>0</v>
      </c>
      <c r="L12" s="405">
        <f t="shared" si="3"/>
        <v>0</v>
      </c>
      <c r="M12" s="533">
        <f t="shared" si="4"/>
        <v>0</v>
      </c>
      <c r="N12" s="405">
        <f t="shared" si="5"/>
        <v>0</v>
      </c>
      <c r="O12" s="533">
        <f t="shared" si="6"/>
        <v>44</v>
      </c>
      <c r="P12" s="405">
        <f t="shared" si="7"/>
        <v>0</v>
      </c>
      <c r="Q12" s="533">
        <f t="shared" si="8"/>
        <v>44</v>
      </c>
      <c r="R12" s="405">
        <f t="shared" si="9"/>
        <v>0</v>
      </c>
    </row>
    <row r="13" spans="1:19" ht="26.25" customHeight="1" thickBot="1" x14ac:dyDescent="0.25">
      <c r="A13" s="47" t="s">
        <v>647</v>
      </c>
      <c r="B13" s="409">
        <v>0</v>
      </c>
      <c r="C13" s="409">
        <v>385</v>
      </c>
      <c r="D13" s="409">
        <v>0</v>
      </c>
      <c r="E13" s="409">
        <v>87</v>
      </c>
      <c r="F13" s="409">
        <v>34</v>
      </c>
      <c r="G13" s="409">
        <v>6</v>
      </c>
      <c r="H13" s="410">
        <f t="shared" si="0"/>
        <v>34</v>
      </c>
      <c r="I13" s="410">
        <f t="shared" si="1"/>
        <v>478</v>
      </c>
      <c r="J13" s="50" t="s">
        <v>16</v>
      </c>
      <c r="K13" s="533">
        <f t="shared" si="2"/>
        <v>0</v>
      </c>
      <c r="L13" s="405">
        <f t="shared" si="3"/>
        <v>0</v>
      </c>
      <c r="M13" s="533">
        <f t="shared" si="4"/>
        <v>0</v>
      </c>
      <c r="N13" s="405">
        <f t="shared" si="5"/>
        <v>0</v>
      </c>
      <c r="O13" s="533">
        <f t="shared" si="6"/>
        <v>34</v>
      </c>
      <c r="P13" s="405">
        <f t="shared" si="7"/>
        <v>0</v>
      </c>
      <c r="Q13" s="533">
        <f t="shared" si="8"/>
        <v>34</v>
      </c>
      <c r="R13" s="405">
        <f t="shared" si="9"/>
        <v>0</v>
      </c>
    </row>
    <row r="14" spans="1:19" ht="26.25" customHeight="1" thickBot="1" x14ac:dyDescent="0.25">
      <c r="A14" s="95" t="s">
        <v>8</v>
      </c>
      <c r="B14" s="411">
        <v>0</v>
      </c>
      <c r="C14" s="411">
        <v>187</v>
      </c>
      <c r="D14" s="411">
        <v>0</v>
      </c>
      <c r="E14" s="411">
        <v>40</v>
      </c>
      <c r="F14" s="411">
        <v>28</v>
      </c>
      <c r="G14" s="411">
        <v>0</v>
      </c>
      <c r="H14" s="412">
        <f t="shared" si="0"/>
        <v>28</v>
      </c>
      <c r="I14" s="412">
        <f t="shared" si="1"/>
        <v>227</v>
      </c>
      <c r="J14" s="51" t="s">
        <v>17</v>
      </c>
      <c r="K14" s="533">
        <f t="shared" si="2"/>
        <v>0</v>
      </c>
      <c r="L14" s="405">
        <f t="shared" si="3"/>
        <v>0</v>
      </c>
      <c r="M14" s="533">
        <f t="shared" si="4"/>
        <v>0</v>
      </c>
      <c r="N14" s="405">
        <f t="shared" si="5"/>
        <v>0</v>
      </c>
      <c r="O14" s="533">
        <f t="shared" si="6"/>
        <v>28</v>
      </c>
      <c r="P14" s="405">
        <f t="shared" si="7"/>
        <v>0</v>
      </c>
      <c r="Q14" s="533">
        <f t="shared" si="8"/>
        <v>28</v>
      </c>
      <c r="R14" s="405">
        <f t="shared" si="9"/>
        <v>0</v>
      </c>
    </row>
    <row r="15" spans="1:19" ht="26.25" customHeight="1" thickBot="1" x14ac:dyDescent="0.25">
      <c r="A15" s="47" t="s">
        <v>42</v>
      </c>
      <c r="B15" s="409">
        <v>0</v>
      </c>
      <c r="C15" s="409">
        <v>154</v>
      </c>
      <c r="D15" s="409">
        <v>0</v>
      </c>
      <c r="E15" s="409">
        <v>47</v>
      </c>
      <c r="F15" s="409">
        <v>3</v>
      </c>
      <c r="G15" s="409">
        <v>0</v>
      </c>
      <c r="H15" s="410">
        <f t="shared" si="0"/>
        <v>3</v>
      </c>
      <c r="I15" s="410">
        <f t="shared" si="1"/>
        <v>201</v>
      </c>
      <c r="J15" s="50" t="s">
        <v>18</v>
      </c>
      <c r="K15" s="533">
        <f t="shared" si="2"/>
        <v>0</v>
      </c>
      <c r="L15" s="405">
        <f t="shared" si="3"/>
        <v>0</v>
      </c>
      <c r="M15" s="533">
        <f t="shared" si="4"/>
        <v>0</v>
      </c>
      <c r="N15" s="405">
        <f t="shared" si="5"/>
        <v>0</v>
      </c>
      <c r="O15" s="533">
        <f t="shared" si="6"/>
        <v>3</v>
      </c>
      <c r="P15" s="405">
        <f t="shared" si="7"/>
        <v>0</v>
      </c>
      <c r="Q15" s="533">
        <f t="shared" si="8"/>
        <v>3</v>
      </c>
      <c r="R15" s="405">
        <f t="shared" si="9"/>
        <v>0</v>
      </c>
    </row>
    <row r="16" spans="1:19" ht="26.25" customHeight="1" thickBot="1" x14ac:dyDescent="0.25">
      <c r="A16" s="95" t="s">
        <v>195</v>
      </c>
      <c r="B16" s="411">
        <v>0</v>
      </c>
      <c r="C16" s="411">
        <v>186</v>
      </c>
      <c r="D16" s="411">
        <v>0</v>
      </c>
      <c r="E16" s="411">
        <v>35</v>
      </c>
      <c r="F16" s="411">
        <v>4</v>
      </c>
      <c r="G16" s="411">
        <v>0</v>
      </c>
      <c r="H16" s="412">
        <f t="shared" si="0"/>
        <v>4</v>
      </c>
      <c r="I16" s="412">
        <f t="shared" si="1"/>
        <v>221</v>
      </c>
      <c r="J16" s="51" t="s">
        <v>196</v>
      </c>
      <c r="K16" s="533">
        <f t="shared" si="2"/>
        <v>0</v>
      </c>
      <c r="L16" s="405">
        <f t="shared" si="3"/>
        <v>0</v>
      </c>
      <c r="M16" s="533">
        <f t="shared" si="4"/>
        <v>0</v>
      </c>
      <c r="N16" s="405">
        <f t="shared" si="5"/>
        <v>0</v>
      </c>
      <c r="O16" s="533">
        <f t="shared" si="6"/>
        <v>4</v>
      </c>
      <c r="P16" s="405">
        <f t="shared" si="7"/>
        <v>0</v>
      </c>
      <c r="Q16" s="533">
        <f t="shared" si="8"/>
        <v>4</v>
      </c>
      <c r="R16" s="405">
        <f t="shared" si="9"/>
        <v>0</v>
      </c>
    </row>
    <row r="17" spans="1:18" ht="26.25" customHeight="1" thickBot="1" x14ac:dyDescent="0.25">
      <c r="A17" s="47" t="s">
        <v>43</v>
      </c>
      <c r="B17" s="409">
        <v>0</v>
      </c>
      <c r="C17" s="409">
        <v>201</v>
      </c>
      <c r="D17" s="409">
        <v>0</v>
      </c>
      <c r="E17" s="409">
        <v>85</v>
      </c>
      <c r="F17" s="409">
        <v>4</v>
      </c>
      <c r="G17" s="409">
        <v>2</v>
      </c>
      <c r="H17" s="410">
        <f t="shared" si="0"/>
        <v>4</v>
      </c>
      <c r="I17" s="410">
        <f t="shared" si="1"/>
        <v>288</v>
      </c>
      <c r="J17" s="50" t="s">
        <v>20</v>
      </c>
      <c r="K17" s="533">
        <f t="shared" si="2"/>
        <v>0</v>
      </c>
      <c r="L17" s="405">
        <f t="shared" si="3"/>
        <v>0</v>
      </c>
      <c r="M17" s="533">
        <f t="shared" si="4"/>
        <v>0</v>
      </c>
      <c r="N17" s="405">
        <f t="shared" si="5"/>
        <v>0</v>
      </c>
      <c r="O17" s="533">
        <f t="shared" si="6"/>
        <v>4</v>
      </c>
      <c r="P17" s="405">
        <f t="shared" si="7"/>
        <v>0</v>
      </c>
      <c r="Q17" s="533">
        <f t="shared" si="8"/>
        <v>4</v>
      </c>
      <c r="R17" s="405">
        <f t="shared" si="9"/>
        <v>0</v>
      </c>
    </row>
    <row r="18" spans="1:18" ht="26.25" customHeight="1" thickBot="1" x14ac:dyDescent="0.25">
      <c r="A18" s="95" t="s">
        <v>10</v>
      </c>
      <c r="B18" s="411">
        <v>0</v>
      </c>
      <c r="C18" s="411">
        <v>302</v>
      </c>
      <c r="D18" s="411">
        <v>0</v>
      </c>
      <c r="E18" s="411">
        <v>90</v>
      </c>
      <c r="F18" s="411">
        <v>36</v>
      </c>
      <c r="G18" s="411">
        <v>0</v>
      </c>
      <c r="H18" s="412">
        <f t="shared" si="0"/>
        <v>36</v>
      </c>
      <c r="I18" s="412">
        <f t="shared" si="1"/>
        <v>392</v>
      </c>
      <c r="J18" s="51" t="s">
        <v>21</v>
      </c>
      <c r="K18" s="533">
        <f t="shared" si="2"/>
        <v>0</v>
      </c>
      <c r="L18" s="405">
        <f t="shared" si="3"/>
        <v>0</v>
      </c>
      <c r="M18" s="533">
        <f t="shared" si="4"/>
        <v>0</v>
      </c>
      <c r="N18" s="405">
        <f t="shared" si="5"/>
        <v>0</v>
      </c>
      <c r="O18" s="533">
        <f t="shared" si="6"/>
        <v>36</v>
      </c>
      <c r="P18" s="405">
        <f t="shared" si="7"/>
        <v>0</v>
      </c>
      <c r="Q18" s="533">
        <f t="shared" si="8"/>
        <v>36</v>
      </c>
      <c r="R18" s="405">
        <f t="shared" si="9"/>
        <v>0</v>
      </c>
    </row>
    <row r="19" spans="1:18" ht="26.25" customHeight="1" thickBot="1" x14ac:dyDescent="0.25">
      <c r="A19" s="47" t="s">
        <v>44</v>
      </c>
      <c r="B19" s="409">
        <v>0</v>
      </c>
      <c r="C19" s="409">
        <v>320</v>
      </c>
      <c r="D19" s="409">
        <v>0</v>
      </c>
      <c r="E19" s="409">
        <v>98</v>
      </c>
      <c r="F19" s="409">
        <v>16.5</v>
      </c>
      <c r="G19" s="409">
        <v>0</v>
      </c>
      <c r="H19" s="410">
        <f t="shared" si="0"/>
        <v>16.5</v>
      </c>
      <c r="I19" s="410">
        <f t="shared" si="1"/>
        <v>418</v>
      </c>
      <c r="J19" s="50" t="s">
        <v>45</v>
      </c>
      <c r="K19" s="533">
        <f t="shared" si="2"/>
        <v>0</v>
      </c>
      <c r="L19" s="405">
        <f t="shared" si="3"/>
        <v>0</v>
      </c>
      <c r="M19" s="533">
        <f t="shared" si="4"/>
        <v>0</v>
      </c>
      <c r="N19" s="405">
        <f t="shared" si="5"/>
        <v>0</v>
      </c>
      <c r="O19" s="533">
        <f t="shared" si="6"/>
        <v>16.5</v>
      </c>
      <c r="P19" s="405">
        <f t="shared" si="7"/>
        <v>0</v>
      </c>
      <c r="Q19" s="533">
        <f t="shared" si="8"/>
        <v>16.5</v>
      </c>
      <c r="R19" s="405">
        <f t="shared" si="9"/>
        <v>0</v>
      </c>
    </row>
    <row r="20" spans="1:18" ht="26.25" customHeight="1" thickBot="1" x14ac:dyDescent="0.25">
      <c r="A20" s="95" t="s">
        <v>11</v>
      </c>
      <c r="B20" s="411">
        <v>0</v>
      </c>
      <c r="C20" s="411">
        <v>495</v>
      </c>
      <c r="D20" s="411">
        <v>0</v>
      </c>
      <c r="E20" s="411">
        <v>112</v>
      </c>
      <c r="F20" s="411">
        <v>13.5</v>
      </c>
      <c r="G20" s="411">
        <v>0</v>
      </c>
      <c r="H20" s="412">
        <f t="shared" si="0"/>
        <v>13.5</v>
      </c>
      <c r="I20" s="412">
        <f t="shared" si="1"/>
        <v>607</v>
      </c>
      <c r="J20" s="51" t="s">
        <v>22</v>
      </c>
      <c r="K20" s="533">
        <f t="shared" si="2"/>
        <v>0</v>
      </c>
      <c r="L20" s="405">
        <f t="shared" si="3"/>
        <v>0</v>
      </c>
      <c r="M20" s="533">
        <f t="shared" si="4"/>
        <v>0</v>
      </c>
      <c r="N20" s="405">
        <f t="shared" si="5"/>
        <v>0</v>
      </c>
      <c r="O20" s="533">
        <f t="shared" si="6"/>
        <v>13.5</v>
      </c>
      <c r="P20" s="405">
        <f t="shared" si="7"/>
        <v>0</v>
      </c>
      <c r="Q20" s="533">
        <f t="shared" si="8"/>
        <v>13.5</v>
      </c>
      <c r="R20" s="405">
        <f t="shared" si="9"/>
        <v>0</v>
      </c>
    </row>
    <row r="21" spans="1:18" ht="26.25" customHeight="1" x14ac:dyDescent="0.2">
      <c r="A21" s="56" t="s">
        <v>12</v>
      </c>
      <c r="B21" s="413">
        <v>0</v>
      </c>
      <c r="C21" s="413">
        <v>654</v>
      </c>
      <c r="D21" s="413">
        <v>0</v>
      </c>
      <c r="E21" s="413">
        <v>180</v>
      </c>
      <c r="F21" s="413">
        <v>0</v>
      </c>
      <c r="G21" s="413">
        <v>0</v>
      </c>
      <c r="H21" s="414">
        <f t="shared" si="0"/>
        <v>0</v>
      </c>
      <c r="I21" s="414">
        <f t="shared" si="1"/>
        <v>834</v>
      </c>
      <c r="J21" s="57" t="s">
        <v>23</v>
      </c>
      <c r="K21" s="533">
        <f t="shared" si="2"/>
        <v>0</v>
      </c>
      <c r="L21" s="405">
        <f t="shared" si="3"/>
        <v>0</v>
      </c>
      <c r="M21" s="533">
        <f t="shared" si="4"/>
        <v>0</v>
      </c>
      <c r="N21" s="405">
        <f t="shared" si="5"/>
        <v>0</v>
      </c>
      <c r="O21" s="533">
        <f t="shared" si="6"/>
        <v>0</v>
      </c>
      <c r="P21" s="405">
        <f t="shared" si="7"/>
        <v>0</v>
      </c>
      <c r="Q21" s="533">
        <f t="shared" si="8"/>
        <v>0</v>
      </c>
      <c r="R21" s="405">
        <f t="shared" si="9"/>
        <v>0</v>
      </c>
    </row>
    <row r="22" spans="1:18" ht="26.25" customHeight="1" x14ac:dyDescent="0.2">
      <c r="A22" s="58" t="s">
        <v>0</v>
      </c>
      <c r="B22" s="415">
        <f>MOD(SUM(B10:B21),60)</f>
        <v>0</v>
      </c>
      <c r="C22" s="415">
        <f>SUM(C10:C21)+QUOTIENT(SUM(B10:B21),60)</f>
        <v>3878</v>
      </c>
      <c r="D22" s="415">
        <f>MOD(SUM(D10:D21),60)</f>
        <v>0</v>
      </c>
      <c r="E22" s="415">
        <f t="shared" ref="E22" si="10">SUM(E10:E21)+QUOTIENT(SUM(D10:D21),60)</f>
        <v>1057</v>
      </c>
      <c r="F22" s="415">
        <f>MOD(SUM(F10:F21),60)</f>
        <v>58</v>
      </c>
      <c r="G22" s="415">
        <f>SUM(G10:G21)+QUOTIENT(SUM(F10:F21),60)</f>
        <v>14</v>
      </c>
      <c r="H22" s="415">
        <f>MOD(SUM(H10:H21),60)</f>
        <v>58</v>
      </c>
      <c r="I22" s="415">
        <f>SUM(I10:I21)+QUOTIENT(SUM(H10:H21),60)</f>
        <v>4949</v>
      </c>
      <c r="J22" s="150" t="s">
        <v>1</v>
      </c>
      <c r="K22" s="534">
        <f>MOD(SUM(K10:K21),60)</f>
        <v>0</v>
      </c>
      <c r="L22" s="534">
        <f>SUM(L10:L21)+QUOTIENT(SUM(K10:K21),60)</f>
        <v>0</v>
      </c>
      <c r="M22" s="534">
        <f>MOD(SUM(M10:M21),60)</f>
        <v>0</v>
      </c>
      <c r="N22" s="534">
        <f>SUM(N10:N21)+QUOTIENT(SUM(M10:M21),60)</f>
        <v>0</v>
      </c>
      <c r="O22" s="534">
        <f>MOD(SUM(O10:O21),60)</f>
        <v>58</v>
      </c>
      <c r="P22" s="534">
        <f>SUM(P10:P21)+QUOTIENT(SUM(O10:O21),60)</f>
        <v>3</v>
      </c>
      <c r="Q22" s="534">
        <f>MOD(SUM(Q10:Q21),60)</f>
        <v>58</v>
      </c>
      <c r="R22" s="534">
        <f>SUM(R10:R21)+QUOTIENT(SUM(Q10:Q21),60)</f>
        <v>3</v>
      </c>
    </row>
    <row r="23" spans="1:18" x14ac:dyDescent="0.2">
      <c r="A23" s="949"/>
      <c r="B23" s="949"/>
      <c r="C23" s="949"/>
      <c r="D23" s="949"/>
      <c r="E23" s="224"/>
      <c r="F23" s="224"/>
      <c r="G23" s="224"/>
      <c r="H23" s="224"/>
      <c r="I23" s="224"/>
      <c r="J23" s="149"/>
    </row>
    <row r="24" spans="1:18" x14ac:dyDescent="0.2">
      <c r="A24" s="147"/>
      <c r="B24" s="148"/>
      <c r="C24" s="148"/>
      <c r="D24" s="148"/>
      <c r="E24" s="148"/>
      <c r="F24" s="148"/>
      <c r="G24" s="532"/>
      <c r="H24" s="148"/>
      <c r="I24" s="148"/>
      <c r="J24" s="148"/>
    </row>
    <row r="25" spans="1:18" x14ac:dyDescent="0.2">
      <c r="A25" s="147"/>
      <c r="B25" s="90"/>
      <c r="C25" s="90"/>
      <c r="D25" s="90"/>
      <c r="E25" s="90"/>
      <c r="F25" s="90"/>
      <c r="G25" s="90"/>
      <c r="H25" s="90"/>
      <c r="I25" s="90"/>
      <c r="J25" s="148"/>
    </row>
    <row r="26" spans="1:18" x14ac:dyDescent="0.2">
      <c r="A26" s="147"/>
      <c r="B26" s="147"/>
      <c r="C26" s="147"/>
      <c r="D26" s="147"/>
      <c r="E26" s="147"/>
      <c r="F26" s="147"/>
      <c r="G26" s="147"/>
      <c r="H26" s="147"/>
      <c r="I26" s="147"/>
      <c r="J26" s="147"/>
    </row>
    <row r="27" spans="1:18" x14ac:dyDescent="0.2">
      <c r="A27" s="147"/>
      <c r="B27" s="147"/>
      <c r="C27" s="147"/>
      <c r="D27" s="147"/>
      <c r="E27" s="147"/>
      <c r="F27" s="147"/>
      <c r="G27" s="147"/>
      <c r="H27" s="147"/>
      <c r="I27" s="147"/>
      <c r="J27" s="147"/>
    </row>
    <row r="28" spans="1:18" x14ac:dyDescent="0.2">
      <c r="A28" s="147"/>
      <c r="B28" s="147"/>
      <c r="C28" s="147"/>
      <c r="D28" s="147"/>
      <c r="E28" s="147"/>
      <c r="F28" s="147"/>
      <c r="G28" s="147"/>
      <c r="H28" s="147"/>
      <c r="I28" s="147"/>
      <c r="J28" s="147"/>
    </row>
    <row r="29" spans="1:18" x14ac:dyDescent="0.2">
      <c r="A29" s="147"/>
      <c r="B29" s="147"/>
      <c r="C29" s="147"/>
      <c r="D29" s="147"/>
      <c r="E29" s="147"/>
      <c r="F29" s="147"/>
      <c r="G29" s="147"/>
      <c r="H29" s="147"/>
      <c r="I29" s="147"/>
      <c r="J29" s="147"/>
    </row>
  </sheetData>
  <mergeCells count="11">
    <mergeCell ref="A23:D23"/>
    <mergeCell ref="A1:J1"/>
    <mergeCell ref="A2:J2"/>
    <mergeCell ref="A3:J3"/>
    <mergeCell ref="A4:J4"/>
    <mergeCell ref="A6:A9"/>
    <mergeCell ref="B6:C7"/>
    <mergeCell ref="D6:E7"/>
    <mergeCell ref="J6:J9"/>
    <mergeCell ref="F6:G7"/>
    <mergeCell ref="H6:I7"/>
  </mergeCells>
  <printOptions horizontalCentered="1" verticalCentered="1"/>
  <pageMargins left="0.01" right="0.13" top="0.66" bottom="1.1200000000000001"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25"/>
  <sheetViews>
    <sheetView rightToLeft="1" view="pageBreakPreview" zoomScaleNormal="100" zoomScaleSheetLayoutView="100" workbookViewId="0">
      <selection activeCell="F12" sqref="F12"/>
    </sheetView>
  </sheetViews>
  <sheetFormatPr defaultRowHeight="12.75" x14ac:dyDescent="0.2"/>
  <cols>
    <col min="1" max="1" width="14.28515625" style="147" customWidth="1"/>
    <col min="2" max="5" width="10.5703125" style="147" customWidth="1"/>
    <col min="6" max="6" width="12.140625" style="147" customWidth="1"/>
    <col min="7" max="7" width="11.42578125" style="147" customWidth="1"/>
    <col min="8" max="8" width="10.28515625" style="147" customWidth="1"/>
    <col min="9" max="11" width="11.42578125" style="147" customWidth="1"/>
    <col min="12" max="13" width="8.42578125" style="147" customWidth="1"/>
    <col min="14" max="14" width="16.28515625" style="147" customWidth="1"/>
    <col min="15" max="16384" width="9.140625" style="147"/>
  </cols>
  <sheetData>
    <row r="1" spans="1:14" ht="18" x14ac:dyDescent="0.2">
      <c r="A1" s="950" t="s">
        <v>444</v>
      </c>
      <c r="B1" s="950"/>
      <c r="C1" s="951"/>
      <c r="D1" s="951"/>
      <c r="E1" s="951"/>
      <c r="F1" s="951"/>
      <c r="G1" s="951"/>
      <c r="H1" s="951"/>
      <c r="I1" s="951"/>
      <c r="J1" s="951"/>
      <c r="K1" s="951"/>
      <c r="L1" s="951"/>
      <c r="M1" s="951"/>
      <c r="N1" s="951"/>
    </row>
    <row r="2" spans="1:14" ht="18" x14ac:dyDescent="0.2">
      <c r="A2" s="952">
        <v>2022</v>
      </c>
      <c r="B2" s="952"/>
      <c r="C2" s="953"/>
      <c r="D2" s="953"/>
      <c r="E2" s="953"/>
      <c r="F2" s="953"/>
      <c r="G2" s="953"/>
      <c r="H2" s="953"/>
      <c r="I2" s="953"/>
      <c r="J2" s="953"/>
      <c r="K2" s="953"/>
      <c r="L2" s="953"/>
      <c r="M2" s="953"/>
      <c r="N2" s="953"/>
    </row>
    <row r="3" spans="1:14" ht="31.5" customHeight="1" x14ac:dyDescent="0.2">
      <c r="A3" s="954" t="s">
        <v>917</v>
      </c>
      <c r="B3" s="954"/>
      <c r="C3" s="954"/>
      <c r="D3" s="954"/>
      <c r="E3" s="954"/>
      <c r="F3" s="954"/>
      <c r="G3" s="954"/>
      <c r="H3" s="954"/>
      <c r="I3" s="954"/>
      <c r="J3" s="954"/>
      <c r="K3" s="954"/>
      <c r="L3" s="954"/>
      <c r="M3" s="954"/>
      <c r="N3" s="954"/>
    </row>
    <row r="4" spans="1:14" ht="15.75" x14ac:dyDescent="0.2">
      <c r="A4" s="923">
        <v>2022</v>
      </c>
      <c r="B4" s="923"/>
      <c r="C4" s="923"/>
      <c r="D4" s="923"/>
      <c r="E4" s="923"/>
      <c r="F4" s="923"/>
      <c r="G4" s="923"/>
      <c r="H4" s="923"/>
      <c r="I4" s="923"/>
      <c r="J4" s="923"/>
      <c r="K4" s="923"/>
      <c r="L4" s="923"/>
      <c r="M4" s="923"/>
      <c r="N4" s="923"/>
    </row>
    <row r="5" spans="1:14" ht="15.75" x14ac:dyDescent="0.2">
      <c r="A5" s="160" t="s">
        <v>151</v>
      </c>
      <c r="B5" s="160"/>
      <c r="C5" s="233"/>
      <c r="D5" s="233"/>
      <c r="E5" s="161"/>
      <c r="F5" s="161"/>
      <c r="G5" s="161"/>
      <c r="H5" s="161"/>
      <c r="I5" s="161"/>
      <c r="J5" s="161"/>
      <c r="K5" s="161"/>
      <c r="L5" s="161"/>
      <c r="M5" s="161"/>
      <c r="N5" s="162" t="s">
        <v>150</v>
      </c>
    </row>
    <row r="6" spans="1:14" ht="54" customHeight="1" x14ac:dyDescent="0.2">
      <c r="A6" s="883" t="s">
        <v>445</v>
      </c>
      <c r="B6" s="932" t="s">
        <v>916</v>
      </c>
      <c r="C6" s="932"/>
      <c r="D6" s="932"/>
      <c r="E6" s="932"/>
      <c r="F6" s="932"/>
      <c r="G6" s="932"/>
      <c r="H6" s="932"/>
      <c r="I6" s="932"/>
      <c r="J6" s="932"/>
      <c r="K6" s="933"/>
      <c r="L6" s="965" t="s">
        <v>911</v>
      </c>
      <c r="M6" s="966"/>
      <c r="N6" s="888" t="s">
        <v>590</v>
      </c>
    </row>
    <row r="7" spans="1:14" ht="29.25" customHeight="1" x14ac:dyDescent="0.2">
      <c r="A7" s="955"/>
      <c r="B7" s="967" t="s">
        <v>404</v>
      </c>
      <c r="C7" s="885" t="s">
        <v>405</v>
      </c>
      <c r="D7" s="885" t="s">
        <v>406</v>
      </c>
      <c r="E7" s="885" t="s">
        <v>407</v>
      </c>
      <c r="F7" s="885" t="s">
        <v>408</v>
      </c>
      <c r="G7" s="885" t="s">
        <v>409</v>
      </c>
      <c r="H7" s="885" t="s">
        <v>410</v>
      </c>
      <c r="I7" s="885" t="s">
        <v>411</v>
      </c>
      <c r="J7" s="885" t="s">
        <v>412</v>
      </c>
      <c r="K7" s="885" t="s">
        <v>201</v>
      </c>
      <c r="L7" s="931" t="s">
        <v>411</v>
      </c>
      <c r="M7" s="932"/>
      <c r="N7" s="963"/>
    </row>
    <row r="8" spans="1:14" ht="14.25" customHeight="1" x14ac:dyDescent="0.2">
      <c r="A8" s="955"/>
      <c r="B8" s="968"/>
      <c r="C8" s="970"/>
      <c r="D8" s="970"/>
      <c r="E8" s="970"/>
      <c r="F8" s="970"/>
      <c r="G8" s="970"/>
      <c r="H8" s="970"/>
      <c r="I8" s="970"/>
      <c r="J8" s="970"/>
      <c r="K8" s="970"/>
      <c r="L8" s="203" t="s">
        <v>396</v>
      </c>
      <c r="M8" s="450" t="s">
        <v>397</v>
      </c>
      <c r="N8" s="963"/>
    </row>
    <row r="9" spans="1:14" ht="14.25" customHeight="1" x14ac:dyDescent="0.2">
      <c r="A9" s="956"/>
      <c r="B9" s="969"/>
      <c r="C9" s="971"/>
      <c r="D9" s="971"/>
      <c r="E9" s="971"/>
      <c r="F9" s="971"/>
      <c r="G9" s="971"/>
      <c r="H9" s="971"/>
      <c r="I9" s="971"/>
      <c r="J9" s="971"/>
      <c r="K9" s="971"/>
      <c r="L9" s="300" t="s">
        <v>399</v>
      </c>
      <c r="M9" s="451" t="s">
        <v>398</v>
      </c>
      <c r="N9" s="964"/>
    </row>
    <row r="10" spans="1:14" ht="23.25" customHeight="1" thickBot="1" x14ac:dyDescent="0.25">
      <c r="A10" s="46" t="s">
        <v>4</v>
      </c>
      <c r="B10" s="253">
        <v>39</v>
      </c>
      <c r="C10" s="253">
        <v>20</v>
      </c>
      <c r="D10" s="253">
        <v>149</v>
      </c>
      <c r="E10" s="253">
        <v>127</v>
      </c>
      <c r="F10" s="253">
        <v>84</v>
      </c>
      <c r="G10" s="253">
        <v>21</v>
      </c>
      <c r="H10" s="253">
        <v>107</v>
      </c>
      <c r="I10" s="254">
        <v>62</v>
      </c>
      <c r="J10" s="253">
        <v>0</v>
      </c>
      <c r="K10" s="240">
        <f>SUM(B10:J10)</f>
        <v>609</v>
      </c>
      <c r="L10" s="237">
        <v>5</v>
      </c>
      <c r="M10" s="237">
        <v>682</v>
      </c>
      <c r="N10" s="401" t="s">
        <v>13</v>
      </c>
    </row>
    <row r="11" spans="1:14" ht="23.25" customHeight="1" thickBot="1" x14ac:dyDescent="0.25">
      <c r="A11" s="47" t="s">
        <v>5</v>
      </c>
      <c r="B11" s="255">
        <v>45</v>
      </c>
      <c r="C11" s="255">
        <v>20</v>
      </c>
      <c r="D11" s="255">
        <v>135</v>
      </c>
      <c r="E11" s="255">
        <v>104</v>
      </c>
      <c r="F11" s="255">
        <v>79</v>
      </c>
      <c r="G11" s="255">
        <v>18</v>
      </c>
      <c r="H11" s="255">
        <v>101</v>
      </c>
      <c r="I11" s="256">
        <v>55</v>
      </c>
      <c r="J11" s="255">
        <v>1</v>
      </c>
      <c r="K11" s="241">
        <f t="shared" ref="K11:K21" si="0">SUM(B11:J11)</f>
        <v>558</v>
      </c>
      <c r="L11" s="225">
        <v>20</v>
      </c>
      <c r="M11" s="225">
        <v>616</v>
      </c>
      <c r="N11" s="50" t="s">
        <v>14</v>
      </c>
    </row>
    <row r="12" spans="1:14" ht="23.25" customHeight="1" thickBot="1" x14ac:dyDescent="0.25">
      <c r="A12" s="95" t="s">
        <v>6</v>
      </c>
      <c r="B12" s="257">
        <v>35</v>
      </c>
      <c r="C12" s="257">
        <v>19</v>
      </c>
      <c r="D12" s="257">
        <v>132</v>
      </c>
      <c r="E12" s="257">
        <v>166</v>
      </c>
      <c r="F12" s="257">
        <v>102</v>
      </c>
      <c r="G12" s="257">
        <v>22</v>
      </c>
      <c r="H12" s="257">
        <v>93</v>
      </c>
      <c r="I12" s="258">
        <v>59</v>
      </c>
      <c r="J12" s="257">
        <v>1</v>
      </c>
      <c r="K12" s="242">
        <f t="shared" si="0"/>
        <v>629</v>
      </c>
      <c r="L12" s="226">
        <v>35</v>
      </c>
      <c r="M12" s="226">
        <v>682</v>
      </c>
      <c r="N12" s="51" t="s">
        <v>15</v>
      </c>
    </row>
    <row r="13" spans="1:14" ht="23.25" customHeight="1" thickBot="1" x14ac:dyDescent="0.25">
      <c r="A13" s="47" t="s">
        <v>647</v>
      </c>
      <c r="B13" s="255">
        <v>213</v>
      </c>
      <c r="C13" s="255">
        <v>0</v>
      </c>
      <c r="D13" s="255">
        <v>193</v>
      </c>
      <c r="E13" s="255">
        <v>83</v>
      </c>
      <c r="F13" s="255">
        <v>37</v>
      </c>
      <c r="G13" s="255">
        <v>11</v>
      </c>
      <c r="H13" s="255">
        <v>153</v>
      </c>
      <c r="I13" s="256">
        <v>36</v>
      </c>
      <c r="J13" s="255">
        <v>3</v>
      </c>
      <c r="K13" s="241">
        <f t="shared" si="0"/>
        <v>729</v>
      </c>
      <c r="L13" s="225">
        <v>0</v>
      </c>
      <c r="M13" s="225">
        <v>426</v>
      </c>
      <c r="N13" s="50" t="s">
        <v>16</v>
      </c>
    </row>
    <row r="14" spans="1:14" ht="23.25" customHeight="1" thickBot="1" x14ac:dyDescent="0.25">
      <c r="A14" s="95" t="s">
        <v>8</v>
      </c>
      <c r="B14" s="257">
        <v>52</v>
      </c>
      <c r="C14" s="257">
        <v>7</v>
      </c>
      <c r="D14" s="257">
        <v>168</v>
      </c>
      <c r="E14" s="257">
        <v>47</v>
      </c>
      <c r="F14" s="257">
        <v>109</v>
      </c>
      <c r="G14" s="257">
        <v>17</v>
      </c>
      <c r="H14" s="257">
        <v>109</v>
      </c>
      <c r="I14" s="258">
        <v>89</v>
      </c>
      <c r="J14" s="257">
        <v>1</v>
      </c>
      <c r="K14" s="242">
        <f t="shared" si="0"/>
        <v>599</v>
      </c>
      <c r="L14" s="226">
        <v>0</v>
      </c>
      <c r="M14" s="226">
        <v>526</v>
      </c>
      <c r="N14" s="51" t="s">
        <v>17</v>
      </c>
    </row>
    <row r="15" spans="1:14" ht="23.25" customHeight="1" thickBot="1" x14ac:dyDescent="0.25">
      <c r="A15" s="47" t="s">
        <v>42</v>
      </c>
      <c r="B15" s="255">
        <v>47</v>
      </c>
      <c r="C15" s="255">
        <v>8</v>
      </c>
      <c r="D15" s="255">
        <v>156</v>
      </c>
      <c r="E15" s="255">
        <v>54</v>
      </c>
      <c r="F15" s="255">
        <v>119</v>
      </c>
      <c r="G15" s="255">
        <v>11</v>
      </c>
      <c r="H15" s="255">
        <v>119</v>
      </c>
      <c r="I15" s="256">
        <v>67</v>
      </c>
      <c r="J15" s="255">
        <v>1</v>
      </c>
      <c r="K15" s="241">
        <f t="shared" si="0"/>
        <v>582</v>
      </c>
      <c r="L15" s="225">
        <v>30</v>
      </c>
      <c r="M15" s="225">
        <v>660</v>
      </c>
      <c r="N15" s="50" t="s">
        <v>18</v>
      </c>
    </row>
    <row r="16" spans="1:14" ht="23.25" customHeight="1" thickBot="1" x14ac:dyDescent="0.25">
      <c r="A16" s="95" t="s">
        <v>195</v>
      </c>
      <c r="B16" s="257">
        <v>77</v>
      </c>
      <c r="C16" s="257">
        <v>5</v>
      </c>
      <c r="D16" s="257">
        <v>142</v>
      </c>
      <c r="E16" s="257">
        <v>46</v>
      </c>
      <c r="F16" s="257">
        <v>109</v>
      </c>
      <c r="G16" s="257">
        <v>10</v>
      </c>
      <c r="H16" s="257">
        <v>128</v>
      </c>
      <c r="I16" s="258">
        <v>91</v>
      </c>
      <c r="J16" s="257">
        <v>1</v>
      </c>
      <c r="K16" s="242">
        <f>SUM(B16:J16)</f>
        <v>609</v>
      </c>
      <c r="L16" s="226">
        <v>35</v>
      </c>
      <c r="M16" s="226">
        <v>681</v>
      </c>
      <c r="N16" s="51" t="s">
        <v>196</v>
      </c>
    </row>
    <row r="17" spans="1:14" ht="23.25" customHeight="1" thickBot="1" x14ac:dyDescent="0.25">
      <c r="A17" s="47" t="s">
        <v>43</v>
      </c>
      <c r="B17" s="255">
        <v>56</v>
      </c>
      <c r="C17" s="255">
        <v>16</v>
      </c>
      <c r="D17" s="255">
        <v>163</v>
      </c>
      <c r="E17" s="255">
        <v>59</v>
      </c>
      <c r="F17" s="255">
        <v>113</v>
      </c>
      <c r="G17" s="255">
        <v>11</v>
      </c>
      <c r="H17" s="255">
        <v>120</v>
      </c>
      <c r="I17" s="256">
        <v>73</v>
      </c>
      <c r="J17" s="255">
        <v>1</v>
      </c>
      <c r="K17" s="241">
        <f t="shared" si="0"/>
        <v>612</v>
      </c>
      <c r="L17" s="225">
        <v>0</v>
      </c>
      <c r="M17" s="225">
        <v>683</v>
      </c>
      <c r="N17" s="50" t="s">
        <v>20</v>
      </c>
    </row>
    <row r="18" spans="1:14" ht="23.25" customHeight="1" thickBot="1" x14ac:dyDescent="0.25">
      <c r="A18" s="95" t="s">
        <v>10</v>
      </c>
      <c r="B18" s="257">
        <v>45</v>
      </c>
      <c r="C18" s="257">
        <v>3</v>
      </c>
      <c r="D18" s="257">
        <v>135</v>
      </c>
      <c r="E18" s="257">
        <v>129</v>
      </c>
      <c r="F18" s="257">
        <v>142</v>
      </c>
      <c r="G18" s="257">
        <v>10</v>
      </c>
      <c r="H18" s="257">
        <v>120</v>
      </c>
      <c r="I18" s="258">
        <v>43</v>
      </c>
      <c r="J18" s="257">
        <v>1</v>
      </c>
      <c r="K18" s="242">
        <f t="shared" si="0"/>
        <v>628</v>
      </c>
      <c r="L18" s="226">
        <v>5</v>
      </c>
      <c r="M18" s="226">
        <v>660</v>
      </c>
      <c r="N18" s="51" t="s">
        <v>21</v>
      </c>
    </row>
    <row r="19" spans="1:14" ht="23.25" customHeight="1" thickBot="1" x14ac:dyDescent="0.25">
      <c r="A19" s="47" t="s">
        <v>44</v>
      </c>
      <c r="B19" s="255">
        <v>34</v>
      </c>
      <c r="C19" s="255">
        <v>5</v>
      </c>
      <c r="D19" s="255">
        <v>132</v>
      </c>
      <c r="E19" s="255">
        <v>144</v>
      </c>
      <c r="F19" s="255">
        <v>70</v>
      </c>
      <c r="G19" s="255">
        <v>12</v>
      </c>
      <c r="H19" s="255">
        <v>118</v>
      </c>
      <c r="I19" s="256">
        <v>99</v>
      </c>
      <c r="J19" s="255">
        <v>1</v>
      </c>
      <c r="K19" s="241">
        <f t="shared" si="0"/>
        <v>615</v>
      </c>
      <c r="L19" s="225">
        <v>5</v>
      </c>
      <c r="M19" s="225">
        <v>682</v>
      </c>
      <c r="N19" s="50" t="s">
        <v>45</v>
      </c>
    </row>
    <row r="20" spans="1:14" ht="23.25" customHeight="1" thickBot="1" x14ac:dyDescent="0.25">
      <c r="A20" s="95" t="s">
        <v>11</v>
      </c>
      <c r="B20" s="257">
        <v>21</v>
      </c>
      <c r="C20" s="257">
        <v>16</v>
      </c>
      <c r="D20" s="257">
        <v>103</v>
      </c>
      <c r="E20" s="257">
        <v>99</v>
      </c>
      <c r="F20" s="257">
        <v>58</v>
      </c>
      <c r="G20" s="257">
        <v>7</v>
      </c>
      <c r="H20" s="257">
        <v>86</v>
      </c>
      <c r="I20" s="258">
        <v>233</v>
      </c>
      <c r="J20" s="257">
        <v>1</v>
      </c>
      <c r="K20" s="242">
        <f t="shared" si="0"/>
        <v>624</v>
      </c>
      <c r="L20" s="226">
        <v>30</v>
      </c>
      <c r="M20" s="226">
        <v>660</v>
      </c>
      <c r="N20" s="51" t="s">
        <v>22</v>
      </c>
    </row>
    <row r="21" spans="1:14" ht="23.25" customHeight="1" x14ac:dyDescent="0.2">
      <c r="A21" s="56" t="s">
        <v>12</v>
      </c>
      <c r="B21" s="255">
        <v>24</v>
      </c>
      <c r="C21" s="255">
        <v>26</v>
      </c>
      <c r="D21" s="255">
        <v>81</v>
      </c>
      <c r="E21" s="255">
        <v>163</v>
      </c>
      <c r="F21" s="255">
        <v>68</v>
      </c>
      <c r="G21" s="255">
        <v>6</v>
      </c>
      <c r="H21" s="255">
        <v>44</v>
      </c>
      <c r="I21" s="256">
        <v>249</v>
      </c>
      <c r="J21" s="255">
        <v>0</v>
      </c>
      <c r="K21" s="243">
        <f t="shared" si="0"/>
        <v>661</v>
      </c>
      <c r="L21" s="238">
        <v>5</v>
      </c>
      <c r="M21" s="238">
        <v>682</v>
      </c>
      <c r="N21" s="57" t="s">
        <v>23</v>
      </c>
    </row>
    <row r="22" spans="1:14" ht="23.25" customHeight="1" x14ac:dyDescent="0.2">
      <c r="A22" s="406" t="s">
        <v>0</v>
      </c>
      <c r="B22" s="239">
        <f>SUM(B10:B21)</f>
        <v>688</v>
      </c>
      <c r="C22" s="239">
        <f>SUM(C10:C21)</f>
        <v>145</v>
      </c>
      <c r="D22" s="239">
        <f>SUM(D10:D21)</f>
        <v>1689</v>
      </c>
      <c r="E22" s="239">
        <f t="shared" ref="E22:K22" si="1">SUM(E10:E21)</f>
        <v>1221</v>
      </c>
      <c r="F22" s="239">
        <f t="shared" si="1"/>
        <v>1090</v>
      </c>
      <c r="G22" s="239">
        <f t="shared" si="1"/>
        <v>156</v>
      </c>
      <c r="H22" s="239">
        <f t="shared" si="1"/>
        <v>1298</v>
      </c>
      <c r="I22" s="239">
        <f t="shared" si="1"/>
        <v>1156</v>
      </c>
      <c r="J22" s="234">
        <f t="shared" si="1"/>
        <v>12</v>
      </c>
      <c r="K22" s="234">
        <f t="shared" si="1"/>
        <v>7455</v>
      </c>
      <c r="L22" s="236">
        <f>MOD(SUM(L10:L21),60)</f>
        <v>50</v>
      </c>
      <c r="M22" s="236">
        <f>SUM(M10:M21)+QUOTIENT(SUM(L10:L21),60)</f>
        <v>7642</v>
      </c>
      <c r="N22" s="159" t="s">
        <v>1</v>
      </c>
    </row>
    <row r="23" spans="1:14" ht="15" customHeight="1" x14ac:dyDescent="0.2">
      <c r="A23" s="949" t="s">
        <v>912</v>
      </c>
      <c r="B23" s="949"/>
      <c r="C23" s="949"/>
      <c r="D23" s="949"/>
      <c r="E23" s="949"/>
      <c r="F23" s="949"/>
      <c r="G23" s="972" t="s">
        <v>910</v>
      </c>
      <c r="H23" s="972"/>
      <c r="I23" s="972"/>
      <c r="J23" s="972"/>
      <c r="K23" s="972"/>
      <c r="L23" s="972"/>
      <c r="M23" s="972"/>
      <c r="N23" s="972"/>
    </row>
    <row r="24" spans="1:14" x14ac:dyDescent="0.2">
      <c r="C24" s="148"/>
      <c r="D24" s="148"/>
      <c r="E24" s="148"/>
      <c r="F24" s="148"/>
      <c r="G24" s="148"/>
      <c r="H24" s="148"/>
      <c r="I24" s="148"/>
      <c r="J24" s="148"/>
      <c r="K24" s="148"/>
      <c r="L24" s="148"/>
      <c r="M24" s="148"/>
      <c r="N24" s="148"/>
    </row>
    <row r="25" spans="1:14" x14ac:dyDescent="0.2">
      <c r="C25" s="90"/>
      <c r="D25" s="90"/>
      <c r="E25" s="90"/>
      <c r="F25" s="90"/>
      <c r="G25" s="90"/>
      <c r="H25" s="90"/>
      <c r="I25" s="90"/>
      <c r="J25" s="90"/>
      <c r="K25" s="90"/>
      <c r="L25" s="90"/>
      <c r="M25" s="90"/>
      <c r="N25" s="148"/>
    </row>
  </sheetData>
  <mergeCells count="21">
    <mergeCell ref="A23:F23"/>
    <mergeCell ref="L7:M7"/>
    <mergeCell ref="N6:N9"/>
    <mergeCell ref="A6:A9"/>
    <mergeCell ref="B7:B9"/>
    <mergeCell ref="C7:C9"/>
    <mergeCell ref="D7:D9"/>
    <mergeCell ref="E7:E9"/>
    <mergeCell ref="F7:F9"/>
    <mergeCell ref="G7:G9"/>
    <mergeCell ref="H7:H9"/>
    <mergeCell ref="I7:I9"/>
    <mergeCell ref="J7:J9"/>
    <mergeCell ref="K7:K9"/>
    <mergeCell ref="G23:N23"/>
    <mergeCell ref="A1:N1"/>
    <mergeCell ref="A2:N2"/>
    <mergeCell ref="A3:N3"/>
    <mergeCell ref="A4:N4"/>
    <mergeCell ref="B6:K6"/>
    <mergeCell ref="L6:M6"/>
  </mergeCells>
  <printOptions horizontalCentered="1" verticalCentered="1"/>
  <pageMargins left="0" right="0" top="0.74803149606299213" bottom="0" header="0" footer="0"/>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F14"/>
  <sheetViews>
    <sheetView showGridLines="0" rightToLeft="1" view="pageBreakPreview" zoomScaleNormal="75" zoomScaleSheetLayoutView="100" workbookViewId="0">
      <selection activeCell="F21" sqref="F21"/>
    </sheetView>
  </sheetViews>
  <sheetFormatPr defaultRowHeight="12.75" x14ac:dyDescent="0.2"/>
  <cols>
    <col min="1" max="1" width="20" style="10" customWidth="1"/>
    <col min="2" max="4" width="15.140625" style="10" customWidth="1"/>
    <col min="5" max="5" width="12.42578125" style="10" customWidth="1"/>
    <col min="6" max="6" width="20" style="10" customWidth="1"/>
  </cols>
  <sheetData>
    <row r="1" spans="1:6" s="11" customFormat="1" ht="18" x14ac:dyDescent="0.25">
      <c r="A1" s="837" t="s">
        <v>169</v>
      </c>
      <c r="B1" s="838"/>
      <c r="C1" s="838"/>
      <c r="D1" s="838"/>
      <c r="E1" s="838"/>
      <c r="F1" s="838"/>
    </row>
    <row r="2" spans="1:6" s="12" customFormat="1" ht="18" x14ac:dyDescent="0.25">
      <c r="A2" s="865" t="s">
        <v>750</v>
      </c>
      <c r="B2" s="865"/>
      <c r="C2" s="865"/>
      <c r="D2" s="865"/>
      <c r="E2" s="865"/>
      <c r="F2" s="865"/>
    </row>
    <row r="3" spans="1:6" s="12" customFormat="1" ht="15.75" x14ac:dyDescent="0.25">
      <c r="A3" s="842" t="s">
        <v>914</v>
      </c>
      <c r="B3" s="842"/>
      <c r="C3" s="842"/>
      <c r="D3" s="842"/>
      <c r="E3" s="842"/>
      <c r="F3" s="842"/>
    </row>
    <row r="4" spans="1:6" s="12" customFormat="1" ht="15.75" x14ac:dyDescent="0.25">
      <c r="A4" s="842" t="s">
        <v>750</v>
      </c>
      <c r="B4" s="842"/>
      <c r="C4" s="842"/>
      <c r="D4" s="842"/>
      <c r="E4" s="842"/>
      <c r="F4" s="842"/>
    </row>
    <row r="5" spans="1:6" ht="20.100000000000001" customHeight="1" x14ac:dyDescent="0.2">
      <c r="A5" s="23" t="s">
        <v>152</v>
      </c>
      <c r="B5" s="22"/>
      <c r="C5" s="22"/>
      <c r="D5" s="22"/>
      <c r="E5" s="22"/>
      <c r="F5" s="45" t="s">
        <v>153</v>
      </c>
    </row>
    <row r="6" spans="1:6" s="4" customFormat="1" ht="27" customHeight="1" thickBot="1" x14ac:dyDescent="0.3">
      <c r="A6" s="978" t="s">
        <v>222</v>
      </c>
      <c r="B6" s="163" t="s">
        <v>223</v>
      </c>
      <c r="C6" s="163" t="s">
        <v>224</v>
      </c>
      <c r="D6" s="163" t="s">
        <v>225</v>
      </c>
      <c r="E6" s="196" t="s">
        <v>0</v>
      </c>
      <c r="F6" s="976" t="s">
        <v>800</v>
      </c>
    </row>
    <row r="7" spans="1:6" s="4" customFormat="1" ht="27" customHeight="1" x14ac:dyDescent="0.2">
      <c r="A7" s="979"/>
      <c r="B7" s="244" t="s">
        <v>226</v>
      </c>
      <c r="C7" s="244" t="s">
        <v>293</v>
      </c>
      <c r="D7" s="244" t="s">
        <v>294</v>
      </c>
      <c r="E7" s="245" t="s">
        <v>1</v>
      </c>
      <c r="F7" s="977"/>
    </row>
    <row r="8" spans="1:6" ht="27" customHeight="1" x14ac:dyDescent="0.2">
      <c r="A8" s="619">
        <v>2018</v>
      </c>
      <c r="B8" s="620">
        <v>18</v>
      </c>
      <c r="C8" s="620">
        <v>11</v>
      </c>
      <c r="D8" s="620">
        <v>4</v>
      </c>
      <c r="E8" s="621">
        <f>SUM(B8:D8)</f>
        <v>33</v>
      </c>
      <c r="F8" s="622">
        <v>2018</v>
      </c>
    </row>
    <row r="9" spans="1:6" s="405" customFormat="1" ht="27" customHeight="1" x14ac:dyDescent="0.2">
      <c r="A9" s="623">
        <v>2019</v>
      </c>
      <c r="B9" s="624">
        <v>15</v>
      </c>
      <c r="C9" s="624">
        <v>6</v>
      </c>
      <c r="D9" s="624">
        <v>3</v>
      </c>
      <c r="E9" s="625">
        <f>SUM(B9:D9)</f>
        <v>24</v>
      </c>
      <c r="F9" s="626">
        <v>2019</v>
      </c>
    </row>
    <row r="10" spans="1:6" ht="27" customHeight="1" x14ac:dyDescent="0.2">
      <c r="A10" s="627" t="s">
        <v>801</v>
      </c>
      <c r="B10" s="628">
        <v>65</v>
      </c>
      <c r="C10" s="628">
        <v>4</v>
      </c>
      <c r="D10" s="628">
        <v>1</v>
      </c>
      <c r="E10" s="629">
        <f>SUM(B10:D10)</f>
        <v>70</v>
      </c>
      <c r="F10" s="630" t="s">
        <v>716</v>
      </c>
    </row>
    <row r="11" spans="1:6" ht="27" customHeight="1" x14ac:dyDescent="0.2">
      <c r="A11" s="623">
        <v>2021</v>
      </c>
      <c r="B11" s="624">
        <v>29</v>
      </c>
      <c r="C11" s="624">
        <v>0</v>
      </c>
      <c r="D11" s="624">
        <v>0</v>
      </c>
      <c r="E11" s="625">
        <f>SUM(B11:D11)</f>
        <v>29</v>
      </c>
      <c r="F11" s="626">
        <v>2021</v>
      </c>
    </row>
    <row r="12" spans="1:6" ht="27" customHeight="1" x14ac:dyDescent="0.2">
      <c r="A12" s="631" t="s">
        <v>802</v>
      </c>
      <c r="B12" s="632">
        <v>0</v>
      </c>
      <c r="C12" s="632">
        <v>0</v>
      </c>
      <c r="D12" s="632">
        <v>0</v>
      </c>
      <c r="E12" s="633">
        <f>SUM(B12:D12)</f>
        <v>0</v>
      </c>
      <c r="F12" s="634" t="s">
        <v>775</v>
      </c>
    </row>
    <row r="13" spans="1:6" ht="24" customHeight="1" x14ac:dyDescent="0.2">
      <c r="A13" s="975" t="s">
        <v>718</v>
      </c>
      <c r="B13" s="975"/>
      <c r="C13" s="975"/>
      <c r="D13" s="974" t="s">
        <v>717</v>
      </c>
      <c r="E13" s="974"/>
      <c r="F13" s="974"/>
    </row>
    <row r="14" spans="1:6" ht="24" customHeight="1" x14ac:dyDescent="0.2">
      <c r="A14" s="973" t="s">
        <v>803</v>
      </c>
      <c r="B14" s="973"/>
      <c r="C14" s="973"/>
      <c r="D14" s="974" t="s">
        <v>913</v>
      </c>
      <c r="E14" s="974"/>
      <c r="F14" s="974"/>
    </row>
  </sheetData>
  <mergeCells count="10">
    <mergeCell ref="A14:C14"/>
    <mergeCell ref="D13:F13"/>
    <mergeCell ref="A13:C13"/>
    <mergeCell ref="A1:F1"/>
    <mergeCell ref="A3:F3"/>
    <mergeCell ref="A4:F4"/>
    <mergeCell ref="F6:F7"/>
    <mergeCell ref="A6:A7"/>
    <mergeCell ref="A2:F2"/>
    <mergeCell ref="D14:F14"/>
  </mergeCells>
  <phoneticPr fontId="31" type="noConversion"/>
  <printOptions horizontalCentered="1" verticalCentered="1"/>
  <pageMargins left="0" right="0" top="0" bottom="0" header="0" footer="0"/>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K14"/>
  <sheetViews>
    <sheetView showGridLines="0" rightToLeft="1" view="pageBreakPreview" zoomScaleNormal="75" zoomScaleSheetLayoutView="100" workbookViewId="0">
      <selection activeCell="M13" sqref="M13"/>
    </sheetView>
  </sheetViews>
  <sheetFormatPr defaultRowHeight="12.75" x14ac:dyDescent="0.2"/>
  <cols>
    <col min="1" max="1" width="18.7109375" style="10" customWidth="1"/>
    <col min="2" max="10" width="10.140625" style="10" customWidth="1"/>
    <col min="11" max="11" width="19.7109375" style="10" customWidth="1"/>
  </cols>
  <sheetData>
    <row r="1" spans="1:11" s="11" customFormat="1" ht="18" x14ac:dyDescent="0.25">
      <c r="A1" s="837" t="s">
        <v>91</v>
      </c>
      <c r="B1" s="838"/>
      <c r="C1" s="838"/>
      <c r="D1" s="838"/>
      <c r="E1" s="838"/>
      <c r="F1" s="838"/>
      <c r="G1" s="838"/>
      <c r="H1" s="838"/>
      <c r="I1" s="838"/>
      <c r="J1" s="838"/>
      <c r="K1" s="838"/>
    </row>
    <row r="2" spans="1:11" s="11" customFormat="1" ht="18" x14ac:dyDescent="0.25">
      <c r="A2" s="839" t="s">
        <v>750</v>
      </c>
      <c r="B2" s="840"/>
      <c r="C2" s="840"/>
      <c r="D2" s="840"/>
      <c r="E2" s="840"/>
      <c r="F2" s="840"/>
      <c r="G2" s="840"/>
      <c r="H2" s="840"/>
      <c r="I2" s="840"/>
      <c r="J2" s="840"/>
      <c r="K2" s="840"/>
    </row>
    <row r="3" spans="1:11" s="12" customFormat="1" ht="15.75" x14ac:dyDescent="0.25">
      <c r="A3" s="842" t="s">
        <v>915</v>
      </c>
      <c r="B3" s="842"/>
      <c r="C3" s="842"/>
      <c r="D3" s="842"/>
      <c r="E3" s="842"/>
      <c r="F3" s="842"/>
      <c r="G3" s="842"/>
      <c r="H3" s="842"/>
      <c r="I3" s="842"/>
      <c r="J3" s="842"/>
      <c r="K3" s="842"/>
    </row>
    <row r="4" spans="1:11" s="12" customFormat="1" ht="15.75" x14ac:dyDescent="0.25">
      <c r="A4" s="842" t="s">
        <v>750</v>
      </c>
      <c r="B4" s="842"/>
      <c r="C4" s="842"/>
      <c r="D4" s="842"/>
      <c r="E4" s="842"/>
      <c r="F4" s="842"/>
      <c r="G4" s="842"/>
      <c r="H4" s="842"/>
      <c r="I4" s="842"/>
      <c r="J4" s="842"/>
      <c r="K4" s="842"/>
    </row>
    <row r="5" spans="1:11" ht="20.100000000000001" customHeight="1" x14ac:dyDescent="0.2">
      <c r="A5" s="23" t="s">
        <v>154</v>
      </c>
      <c r="B5" s="22"/>
      <c r="C5" s="22"/>
      <c r="D5" s="22"/>
      <c r="E5" s="22"/>
      <c r="F5"/>
      <c r="G5"/>
      <c r="H5"/>
      <c r="I5"/>
      <c r="J5"/>
      <c r="K5" s="45" t="s">
        <v>155</v>
      </c>
    </row>
    <row r="6" spans="1:11" s="4" customFormat="1" ht="36" customHeight="1" thickBot="1" x14ac:dyDescent="0.3">
      <c r="A6" s="982" t="s">
        <v>227</v>
      </c>
      <c r="B6" s="163" t="s">
        <v>299</v>
      </c>
      <c r="C6" s="163" t="s">
        <v>229</v>
      </c>
      <c r="D6" s="163" t="s">
        <v>669</v>
      </c>
      <c r="E6" s="163" t="s">
        <v>231</v>
      </c>
      <c r="F6" s="163" t="s">
        <v>295</v>
      </c>
      <c r="G6" s="163" t="s">
        <v>232</v>
      </c>
      <c r="H6" s="163" t="s">
        <v>234</v>
      </c>
      <c r="I6" s="163" t="s">
        <v>213</v>
      </c>
      <c r="J6" s="196" t="s">
        <v>0</v>
      </c>
      <c r="K6" s="976" t="s">
        <v>228</v>
      </c>
    </row>
    <row r="7" spans="1:11" s="4" customFormat="1" ht="36" customHeight="1" x14ac:dyDescent="0.2">
      <c r="A7" s="983"/>
      <c r="B7" s="244" t="s">
        <v>296</v>
      </c>
      <c r="C7" s="244" t="s">
        <v>230</v>
      </c>
      <c r="D7" s="244" t="s">
        <v>631</v>
      </c>
      <c r="E7" s="244" t="s">
        <v>297</v>
      </c>
      <c r="F7" s="244" t="s">
        <v>298</v>
      </c>
      <c r="G7" s="244" t="s">
        <v>233</v>
      </c>
      <c r="H7" s="244" t="s">
        <v>235</v>
      </c>
      <c r="I7" s="244" t="s">
        <v>214</v>
      </c>
      <c r="J7" s="245" t="s">
        <v>1</v>
      </c>
      <c r="K7" s="977"/>
    </row>
    <row r="8" spans="1:11" ht="27" customHeight="1" x14ac:dyDescent="0.2">
      <c r="A8" s="619">
        <v>2018</v>
      </c>
      <c r="B8" s="635">
        <v>0</v>
      </c>
      <c r="C8" s="635">
        <v>2</v>
      </c>
      <c r="D8" s="635">
        <v>21</v>
      </c>
      <c r="E8" s="635">
        <v>5</v>
      </c>
      <c r="F8" s="635">
        <v>0</v>
      </c>
      <c r="G8" s="635">
        <v>0</v>
      </c>
      <c r="H8" s="635">
        <v>0</v>
      </c>
      <c r="I8" s="635">
        <v>5</v>
      </c>
      <c r="J8" s="636">
        <f>SUM(B8:I8)</f>
        <v>33</v>
      </c>
      <c r="K8" s="637">
        <v>2018</v>
      </c>
    </row>
    <row r="9" spans="1:11" ht="27" customHeight="1" x14ac:dyDescent="0.2">
      <c r="A9" s="623">
        <v>2019</v>
      </c>
      <c r="B9" s="638">
        <v>0</v>
      </c>
      <c r="C9" s="638">
        <v>0</v>
      </c>
      <c r="D9" s="638">
        <v>9</v>
      </c>
      <c r="E9" s="638">
        <v>3</v>
      </c>
      <c r="F9" s="638">
        <v>1</v>
      </c>
      <c r="G9" s="638">
        <v>0</v>
      </c>
      <c r="H9" s="638">
        <v>0</v>
      </c>
      <c r="I9" s="638">
        <v>11</v>
      </c>
      <c r="J9" s="639">
        <f>SUM(B9:I9)</f>
        <v>24</v>
      </c>
      <c r="K9" s="640">
        <v>2019</v>
      </c>
    </row>
    <row r="10" spans="1:11" s="405" customFormat="1" ht="27" customHeight="1" x14ac:dyDescent="0.2">
      <c r="A10" s="627" t="s">
        <v>801</v>
      </c>
      <c r="B10" s="641">
        <v>0</v>
      </c>
      <c r="C10" s="641">
        <v>0</v>
      </c>
      <c r="D10" s="641">
        <v>58</v>
      </c>
      <c r="E10" s="641">
        <v>2</v>
      </c>
      <c r="F10" s="641">
        <v>0</v>
      </c>
      <c r="G10" s="641">
        <v>0</v>
      </c>
      <c r="H10" s="641">
        <v>0</v>
      </c>
      <c r="I10" s="641">
        <v>10</v>
      </c>
      <c r="J10" s="642">
        <f>SUM(B10:I10)</f>
        <v>70</v>
      </c>
      <c r="K10" s="630" t="s">
        <v>716</v>
      </c>
    </row>
    <row r="11" spans="1:11" ht="27" customHeight="1" thickBot="1" x14ac:dyDescent="0.25">
      <c r="A11" s="623">
        <v>2021</v>
      </c>
      <c r="B11" s="638">
        <v>0</v>
      </c>
      <c r="C11" s="638">
        <v>1</v>
      </c>
      <c r="D11" s="638">
        <v>9</v>
      </c>
      <c r="E11" s="638">
        <v>1</v>
      </c>
      <c r="F11" s="638">
        <v>0</v>
      </c>
      <c r="G11" s="638">
        <v>0</v>
      </c>
      <c r="H11" s="638">
        <v>0</v>
      </c>
      <c r="I11" s="638">
        <v>18</v>
      </c>
      <c r="J11" s="639">
        <f>SUM(B11:I11)</f>
        <v>29</v>
      </c>
      <c r="K11" s="640">
        <v>2021</v>
      </c>
    </row>
    <row r="12" spans="1:11" ht="27" customHeight="1" x14ac:dyDescent="0.2">
      <c r="A12" s="631" t="s">
        <v>802</v>
      </c>
      <c r="B12" s="643">
        <v>0</v>
      </c>
      <c r="C12" s="643">
        <v>0</v>
      </c>
      <c r="D12" s="643">
        <v>0</v>
      </c>
      <c r="E12" s="643">
        <v>0</v>
      </c>
      <c r="F12" s="643">
        <v>0</v>
      </c>
      <c r="G12" s="643">
        <v>0</v>
      </c>
      <c r="H12" s="643">
        <v>0</v>
      </c>
      <c r="I12" s="643">
        <v>0</v>
      </c>
      <c r="J12" s="644">
        <f>SUM(B12:I12)</f>
        <v>0</v>
      </c>
      <c r="K12" s="645" t="s">
        <v>775</v>
      </c>
    </row>
    <row r="13" spans="1:11" ht="26.25" customHeight="1" x14ac:dyDescent="0.2">
      <c r="A13" s="852" t="s">
        <v>719</v>
      </c>
      <c r="B13" s="852"/>
      <c r="C13" s="852"/>
      <c r="D13" s="852"/>
      <c r="E13" s="852"/>
      <c r="F13" s="545"/>
      <c r="G13" s="981" t="s">
        <v>720</v>
      </c>
      <c r="H13" s="981"/>
      <c r="I13" s="981"/>
      <c r="J13" s="981"/>
      <c r="K13" s="981"/>
    </row>
    <row r="14" spans="1:11" ht="26.25" customHeight="1" x14ac:dyDescent="0.2">
      <c r="A14" s="980" t="s">
        <v>803</v>
      </c>
      <c r="B14" s="980"/>
      <c r="C14" s="980"/>
      <c r="D14" s="980"/>
      <c r="E14" s="980"/>
      <c r="F14" s="981" t="s">
        <v>913</v>
      </c>
      <c r="G14" s="981"/>
      <c r="H14" s="981"/>
      <c r="I14" s="981"/>
      <c r="J14" s="981"/>
      <c r="K14" s="981"/>
    </row>
  </sheetData>
  <mergeCells count="10">
    <mergeCell ref="A14:E14"/>
    <mergeCell ref="A13:E13"/>
    <mergeCell ref="G13:K13"/>
    <mergeCell ref="A1:K1"/>
    <mergeCell ref="A2:K2"/>
    <mergeCell ref="A3:K3"/>
    <mergeCell ref="A4:K4"/>
    <mergeCell ref="K6:K7"/>
    <mergeCell ref="A6:A7"/>
    <mergeCell ref="F14:K14"/>
  </mergeCells>
  <phoneticPr fontId="31" type="noConversion"/>
  <printOptions horizontalCentered="1" verticalCentered="1"/>
  <pageMargins left="0" right="0" top="0" bottom="0" header="0" footer="0"/>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O36"/>
  <sheetViews>
    <sheetView showGridLines="0" rightToLeft="1" view="pageBreakPreview" zoomScaleNormal="75" zoomScaleSheetLayoutView="100" workbookViewId="0">
      <selection activeCell="H36" sqref="H36"/>
    </sheetView>
  </sheetViews>
  <sheetFormatPr defaultRowHeight="12.75" x14ac:dyDescent="0.2"/>
  <cols>
    <col min="1" max="1" width="24.85546875" style="19" customWidth="1"/>
    <col min="2" max="2" width="9.140625" style="19" bestFit="1" customWidth="1"/>
    <col min="3" max="3" width="9.28515625" style="19" bestFit="1" customWidth="1"/>
    <col min="4" max="4" width="8.28515625" style="19" bestFit="1" customWidth="1"/>
    <col min="5" max="5" width="9.140625" style="19" customWidth="1"/>
    <col min="6" max="12" width="8.28515625" style="19" bestFit="1" customWidth="1"/>
    <col min="13" max="13" width="9.28515625" style="19" bestFit="1" customWidth="1"/>
    <col min="14" max="14" width="10.85546875" style="19" bestFit="1" customWidth="1"/>
    <col min="15" max="15" width="26.140625" style="19" customWidth="1"/>
  </cols>
  <sheetData>
    <row r="1" spans="1:15" s="11" customFormat="1" ht="18" x14ac:dyDescent="0.25">
      <c r="A1" s="986" t="s">
        <v>173</v>
      </c>
      <c r="B1" s="987"/>
      <c r="C1" s="987"/>
      <c r="D1" s="987"/>
      <c r="E1" s="987"/>
      <c r="F1" s="987"/>
      <c r="G1" s="987"/>
      <c r="H1" s="987"/>
      <c r="I1" s="987"/>
      <c r="J1" s="987"/>
      <c r="K1" s="987"/>
      <c r="L1" s="987"/>
      <c r="M1" s="987"/>
      <c r="N1" s="987"/>
      <c r="O1" s="987"/>
    </row>
    <row r="2" spans="1:15" s="11" customFormat="1" ht="18" x14ac:dyDescent="0.25">
      <c r="A2" s="988">
        <v>2022</v>
      </c>
      <c r="B2" s="989"/>
      <c r="C2" s="989"/>
      <c r="D2" s="989"/>
      <c r="E2" s="989"/>
      <c r="F2" s="989"/>
      <c r="G2" s="989"/>
      <c r="H2" s="989"/>
      <c r="I2" s="989"/>
      <c r="J2" s="989"/>
      <c r="K2" s="989"/>
      <c r="L2" s="989"/>
      <c r="M2" s="989"/>
      <c r="N2" s="989"/>
      <c r="O2" s="989"/>
    </row>
    <row r="3" spans="1:15" s="12" customFormat="1" ht="15.75" x14ac:dyDescent="0.25">
      <c r="A3" s="990" t="s">
        <v>300</v>
      </c>
      <c r="B3" s="990"/>
      <c r="C3" s="990"/>
      <c r="D3" s="990"/>
      <c r="E3" s="990"/>
      <c r="F3" s="990"/>
      <c r="G3" s="990"/>
      <c r="H3" s="990"/>
      <c r="I3" s="990"/>
      <c r="J3" s="990"/>
      <c r="K3" s="990"/>
      <c r="L3" s="990"/>
      <c r="M3" s="990"/>
      <c r="N3" s="990"/>
      <c r="O3" s="990"/>
    </row>
    <row r="4" spans="1:15" s="12" customFormat="1" ht="15.75" x14ac:dyDescent="0.25">
      <c r="A4" s="990">
        <v>2022</v>
      </c>
      <c r="B4" s="990"/>
      <c r="C4" s="990"/>
      <c r="D4" s="990"/>
      <c r="E4" s="990"/>
      <c r="F4" s="990"/>
      <c r="G4" s="990"/>
      <c r="H4" s="990"/>
      <c r="I4" s="990"/>
      <c r="J4" s="990"/>
      <c r="K4" s="990"/>
      <c r="L4" s="990"/>
      <c r="M4" s="990"/>
      <c r="N4" s="990"/>
      <c r="O4" s="990"/>
    </row>
    <row r="5" spans="1:15" ht="20.100000000000001" customHeight="1" x14ac:dyDescent="0.2">
      <c r="A5" s="23" t="s">
        <v>156</v>
      </c>
      <c r="B5" s="22"/>
      <c r="C5" s="22"/>
      <c r="D5" s="22"/>
      <c r="E5" s="22"/>
      <c r="F5"/>
      <c r="G5"/>
      <c r="H5"/>
      <c r="I5"/>
      <c r="J5"/>
      <c r="K5"/>
      <c r="L5"/>
      <c r="M5"/>
      <c r="N5"/>
      <c r="O5" s="45" t="s">
        <v>157</v>
      </c>
    </row>
    <row r="6" spans="1:15" s="4" customFormat="1" ht="26.25" customHeight="1" thickBot="1" x14ac:dyDescent="0.3">
      <c r="A6" s="843" t="s">
        <v>174</v>
      </c>
      <c r="B6" s="235" t="s">
        <v>4</v>
      </c>
      <c r="C6" s="235" t="s">
        <v>5</v>
      </c>
      <c r="D6" s="235" t="s">
        <v>6</v>
      </c>
      <c r="E6" s="235" t="s">
        <v>647</v>
      </c>
      <c r="F6" s="235" t="s">
        <v>8</v>
      </c>
      <c r="G6" s="235" t="s">
        <v>42</v>
      </c>
      <c r="H6" s="235" t="s">
        <v>9</v>
      </c>
      <c r="I6" s="235" t="s">
        <v>43</v>
      </c>
      <c r="J6" s="235" t="s">
        <v>10</v>
      </c>
      <c r="K6" s="235" t="s">
        <v>44</v>
      </c>
      <c r="L6" s="235" t="s">
        <v>11</v>
      </c>
      <c r="M6" s="235" t="s">
        <v>12</v>
      </c>
      <c r="N6" s="235" t="s">
        <v>0</v>
      </c>
      <c r="O6" s="846" t="s">
        <v>403</v>
      </c>
    </row>
    <row r="7" spans="1:15" s="4" customFormat="1" ht="24" customHeight="1" x14ac:dyDescent="0.2">
      <c r="A7" s="845"/>
      <c r="B7" s="218" t="s">
        <v>92</v>
      </c>
      <c r="C7" s="218" t="s">
        <v>93</v>
      </c>
      <c r="D7" s="218" t="s">
        <v>94</v>
      </c>
      <c r="E7" s="218" t="s">
        <v>95</v>
      </c>
      <c r="F7" s="218" t="s">
        <v>17</v>
      </c>
      <c r="G7" s="218" t="s">
        <v>97</v>
      </c>
      <c r="H7" s="218" t="s">
        <v>236</v>
      </c>
      <c r="I7" s="218" t="s">
        <v>99</v>
      </c>
      <c r="J7" s="218" t="s">
        <v>100</v>
      </c>
      <c r="K7" s="218" t="s">
        <v>102</v>
      </c>
      <c r="L7" s="218" t="s">
        <v>103</v>
      </c>
      <c r="M7" s="218" t="s">
        <v>104</v>
      </c>
      <c r="N7" s="218" t="s">
        <v>1</v>
      </c>
      <c r="O7" s="848"/>
    </row>
    <row r="8" spans="1:15" s="5" customFormat="1" ht="25.5" customHeight="1" thickBot="1" x14ac:dyDescent="0.25">
      <c r="A8" s="46" t="s">
        <v>721</v>
      </c>
      <c r="B8" s="197">
        <v>0</v>
      </c>
      <c r="C8" s="197">
        <v>0</v>
      </c>
      <c r="D8" s="197">
        <v>0</v>
      </c>
      <c r="E8" s="197">
        <v>0</v>
      </c>
      <c r="F8" s="197">
        <v>0</v>
      </c>
      <c r="G8" s="197">
        <v>0</v>
      </c>
      <c r="H8" s="197">
        <v>0</v>
      </c>
      <c r="I8" s="197">
        <v>0</v>
      </c>
      <c r="J8" s="197">
        <v>0</v>
      </c>
      <c r="K8" s="197">
        <v>9358</v>
      </c>
      <c r="L8" s="197">
        <v>20918</v>
      </c>
      <c r="M8" s="197">
        <v>41647</v>
      </c>
      <c r="N8" s="198">
        <f>SUM(B8:M8)</f>
        <v>71923</v>
      </c>
      <c r="O8" s="401" t="s">
        <v>722</v>
      </c>
    </row>
    <row r="9" spans="1:15" s="5" customFormat="1" ht="25.5" customHeight="1" thickBot="1" x14ac:dyDescent="0.25">
      <c r="A9" s="278" t="s">
        <v>80</v>
      </c>
      <c r="B9" s="199">
        <v>305</v>
      </c>
      <c r="C9" s="199">
        <v>422</v>
      </c>
      <c r="D9" s="199">
        <v>1509</v>
      </c>
      <c r="E9" s="199">
        <v>362</v>
      </c>
      <c r="F9" s="199">
        <v>644</v>
      </c>
      <c r="G9" s="199">
        <v>486</v>
      </c>
      <c r="H9" s="199">
        <v>1226</v>
      </c>
      <c r="I9" s="199">
        <v>702</v>
      </c>
      <c r="J9" s="199">
        <v>316</v>
      </c>
      <c r="K9" s="94">
        <v>579</v>
      </c>
      <c r="L9" s="94">
        <v>746</v>
      </c>
      <c r="M9" s="199">
        <v>2370</v>
      </c>
      <c r="N9" s="200">
        <f t="shared" ref="N9:N17" si="0">SUM(B9:M9)</f>
        <v>9667</v>
      </c>
      <c r="O9" s="402" t="s">
        <v>81</v>
      </c>
    </row>
    <row r="10" spans="1:15" s="5" customFormat="1" ht="25.5" customHeight="1" thickBot="1" x14ac:dyDescent="0.25">
      <c r="A10" s="95" t="s">
        <v>414</v>
      </c>
      <c r="B10" s="92">
        <v>8065</v>
      </c>
      <c r="C10" s="92">
        <v>12672</v>
      </c>
      <c r="D10" s="92">
        <v>20251</v>
      </c>
      <c r="E10" s="92">
        <v>10619</v>
      </c>
      <c r="F10" s="92">
        <v>22004</v>
      </c>
      <c r="G10" s="92">
        <v>18588</v>
      </c>
      <c r="H10" s="92">
        <v>21321</v>
      </c>
      <c r="I10" s="92">
        <v>16546</v>
      </c>
      <c r="J10" s="92">
        <v>18805</v>
      </c>
      <c r="K10" s="92">
        <v>13882</v>
      </c>
      <c r="L10" s="92">
        <v>33007</v>
      </c>
      <c r="M10" s="92">
        <v>71543</v>
      </c>
      <c r="N10" s="93">
        <f t="shared" si="0"/>
        <v>267303</v>
      </c>
      <c r="O10" s="51" t="s">
        <v>415</v>
      </c>
    </row>
    <row r="11" spans="1:15" s="5" customFormat="1" ht="25.5" customHeight="1" thickBot="1" x14ac:dyDescent="0.25">
      <c r="A11" s="47" t="s">
        <v>170</v>
      </c>
      <c r="B11" s="199">
        <v>1826</v>
      </c>
      <c r="C11" s="199">
        <v>934</v>
      </c>
      <c r="D11" s="199">
        <v>1206</v>
      </c>
      <c r="E11" s="199">
        <v>618</v>
      </c>
      <c r="F11" s="199">
        <v>1105</v>
      </c>
      <c r="G11" s="199">
        <v>659</v>
      </c>
      <c r="H11" s="199">
        <v>771</v>
      </c>
      <c r="I11" s="199">
        <v>630</v>
      </c>
      <c r="J11" s="199">
        <v>979</v>
      </c>
      <c r="K11" s="94">
        <v>2075</v>
      </c>
      <c r="L11" s="94">
        <v>3182</v>
      </c>
      <c r="M11" s="199">
        <v>6027</v>
      </c>
      <c r="N11" s="200">
        <f t="shared" si="0"/>
        <v>20012</v>
      </c>
      <c r="O11" s="50" t="s">
        <v>171</v>
      </c>
    </row>
    <row r="12" spans="1:15" s="5" customFormat="1" ht="25.5" customHeight="1" thickBot="1" x14ac:dyDescent="0.25">
      <c r="A12" s="282" t="s">
        <v>172</v>
      </c>
      <c r="B12" s="92">
        <v>176</v>
      </c>
      <c r="C12" s="92">
        <v>150</v>
      </c>
      <c r="D12" s="92">
        <v>184</v>
      </c>
      <c r="E12" s="92">
        <v>135</v>
      </c>
      <c r="F12" s="92">
        <v>91</v>
      </c>
      <c r="G12" s="92">
        <v>118</v>
      </c>
      <c r="H12" s="92">
        <v>98</v>
      </c>
      <c r="I12" s="92">
        <v>113</v>
      </c>
      <c r="J12" s="92">
        <v>103</v>
      </c>
      <c r="K12" s="574">
        <v>25</v>
      </c>
      <c r="L12" s="574">
        <v>3182</v>
      </c>
      <c r="M12" s="92">
        <v>6027</v>
      </c>
      <c r="N12" s="93">
        <f t="shared" si="0"/>
        <v>10402</v>
      </c>
      <c r="O12" s="361" t="s">
        <v>193</v>
      </c>
    </row>
    <row r="13" spans="1:15" s="5" customFormat="1" ht="35.1" customHeight="1" thickBot="1" x14ac:dyDescent="0.25">
      <c r="A13" s="576" t="s">
        <v>588</v>
      </c>
      <c r="B13" s="577" t="s">
        <v>258</v>
      </c>
      <c r="C13" s="577" t="s">
        <v>258</v>
      </c>
      <c r="D13" s="577" t="s">
        <v>258</v>
      </c>
      <c r="E13" s="577" t="s">
        <v>258</v>
      </c>
      <c r="F13" s="577" t="s">
        <v>258</v>
      </c>
      <c r="G13" s="577" t="s">
        <v>258</v>
      </c>
      <c r="H13" s="577" t="s">
        <v>258</v>
      </c>
      <c r="I13" s="577" t="s">
        <v>258</v>
      </c>
      <c r="J13" s="577" t="s">
        <v>258</v>
      </c>
      <c r="K13" s="577" t="s">
        <v>258</v>
      </c>
      <c r="L13" s="577" t="s">
        <v>258</v>
      </c>
      <c r="M13" s="577" t="s">
        <v>258</v>
      </c>
      <c r="N13" s="578" t="s">
        <v>258</v>
      </c>
      <c r="O13" s="77" t="s">
        <v>586</v>
      </c>
    </row>
    <row r="14" spans="1:15" s="5" customFormat="1" ht="25.5" customHeight="1" thickBot="1" x14ac:dyDescent="0.25">
      <c r="A14" s="95" t="s">
        <v>589</v>
      </c>
      <c r="B14" s="574">
        <v>3069</v>
      </c>
      <c r="C14" s="574">
        <v>3786</v>
      </c>
      <c r="D14" s="574">
        <v>5425</v>
      </c>
      <c r="E14" s="574">
        <v>1382</v>
      </c>
      <c r="F14" s="574">
        <v>3484</v>
      </c>
      <c r="G14" s="574">
        <v>2464</v>
      </c>
      <c r="H14" s="574">
        <v>1444</v>
      </c>
      <c r="I14" s="574">
        <v>1864</v>
      </c>
      <c r="J14" s="574">
        <v>2387</v>
      </c>
      <c r="K14" s="574">
        <v>4430</v>
      </c>
      <c r="L14" s="574">
        <v>21284</v>
      </c>
      <c r="M14" s="574">
        <v>18164</v>
      </c>
      <c r="N14" s="575">
        <f>SUM(B14:M14)</f>
        <v>69183</v>
      </c>
      <c r="O14" s="51" t="s">
        <v>587</v>
      </c>
    </row>
    <row r="15" spans="1:15" s="5" customFormat="1" ht="35.1" customHeight="1" thickBot="1" x14ac:dyDescent="0.25">
      <c r="A15" s="47" t="s">
        <v>813</v>
      </c>
      <c r="B15" s="199">
        <v>0</v>
      </c>
      <c r="C15" s="199">
        <v>0</v>
      </c>
      <c r="D15" s="199">
        <v>0</v>
      </c>
      <c r="E15" s="199">
        <v>0</v>
      </c>
      <c r="F15" s="199">
        <v>0</v>
      </c>
      <c r="G15" s="199">
        <v>0</v>
      </c>
      <c r="H15" s="199">
        <v>0</v>
      </c>
      <c r="I15" s="199">
        <v>0</v>
      </c>
      <c r="J15" s="199">
        <v>0</v>
      </c>
      <c r="K15" s="199">
        <v>132</v>
      </c>
      <c r="L15" s="199">
        <v>488</v>
      </c>
      <c r="M15" s="199">
        <v>3727</v>
      </c>
      <c r="N15" s="200">
        <f t="shared" si="0"/>
        <v>4347</v>
      </c>
      <c r="O15" s="50" t="s">
        <v>918</v>
      </c>
    </row>
    <row r="16" spans="1:15" s="5" customFormat="1" ht="25.5" customHeight="1" thickBot="1" x14ac:dyDescent="0.25">
      <c r="A16" s="59" t="s">
        <v>814</v>
      </c>
      <c r="B16" s="92">
        <v>1891</v>
      </c>
      <c r="C16" s="92">
        <v>1811</v>
      </c>
      <c r="D16" s="92">
        <v>11144</v>
      </c>
      <c r="E16" s="92">
        <v>0</v>
      </c>
      <c r="F16" s="92">
        <v>0</v>
      </c>
      <c r="G16" s="92">
        <v>0</v>
      </c>
      <c r="H16" s="92">
        <v>0</v>
      </c>
      <c r="I16" s="92">
        <v>0</v>
      </c>
      <c r="J16" s="92">
        <v>0</v>
      </c>
      <c r="K16" s="574">
        <v>199</v>
      </c>
      <c r="L16" s="574">
        <v>1237</v>
      </c>
      <c r="M16" s="92">
        <v>9064</v>
      </c>
      <c r="N16" s="93">
        <f t="shared" si="0"/>
        <v>25346</v>
      </c>
      <c r="O16" s="49" t="s">
        <v>815</v>
      </c>
    </row>
    <row r="17" spans="1:15" s="5" customFormat="1" ht="35.1" customHeight="1" x14ac:dyDescent="0.2">
      <c r="A17" s="60" t="s">
        <v>211</v>
      </c>
      <c r="B17" s="505">
        <v>1850</v>
      </c>
      <c r="C17" s="505">
        <v>1638</v>
      </c>
      <c r="D17" s="505">
        <v>5179</v>
      </c>
      <c r="E17" s="505">
        <v>1004</v>
      </c>
      <c r="F17" s="505">
        <v>1432</v>
      </c>
      <c r="G17" s="505">
        <v>1792</v>
      </c>
      <c r="H17" s="505">
        <v>1925</v>
      </c>
      <c r="I17" s="505">
        <v>2176</v>
      </c>
      <c r="J17" s="505">
        <v>1936</v>
      </c>
      <c r="K17" s="505">
        <v>1216</v>
      </c>
      <c r="L17" s="505">
        <v>2486</v>
      </c>
      <c r="M17" s="505">
        <v>2779</v>
      </c>
      <c r="N17" s="506">
        <f t="shared" si="0"/>
        <v>25413</v>
      </c>
      <c r="O17" s="77" t="s">
        <v>212</v>
      </c>
    </row>
    <row r="18" spans="1:15" s="5" customFormat="1" ht="35.1" customHeight="1" x14ac:dyDescent="0.2">
      <c r="A18" s="496" t="s">
        <v>707</v>
      </c>
      <c r="B18" s="201">
        <v>71</v>
      </c>
      <c r="C18" s="201">
        <v>38</v>
      </c>
      <c r="D18" s="201">
        <v>140</v>
      </c>
      <c r="E18" s="201">
        <v>72</v>
      </c>
      <c r="F18" s="201">
        <v>200</v>
      </c>
      <c r="G18" s="201">
        <v>70</v>
      </c>
      <c r="H18" s="201">
        <v>30</v>
      </c>
      <c r="I18" s="201">
        <v>103</v>
      </c>
      <c r="J18" s="201">
        <v>170</v>
      </c>
      <c r="K18" s="201">
        <v>269</v>
      </c>
      <c r="L18" s="201">
        <v>365</v>
      </c>
      <c r="M18" s="201">
        <v>600</v>
      </c>
      <c r="N18" s="202">
        <f>SUM(B18:M18)</f>
        <v>2128</v>
      </c>
      <c r="O18" s="573" t="s">
        <v>708</v>
      </c>
    </row>
    <row r="19" spans="1:15" s="5" customFormat="1" ht="35.1" customHeight="1" thickBot="1" x14ac:dyDescent="0.25">
      <c r="A19" s="360" t="s">
        <v>758</v>
      </c>
      <c r="B19" s="505">
        <v>0</v>
      </c>
      <c r="C19" s="505">
        <v>0</v>
      </c>
      <c r="D19" s="505">
        <v>264</v>
      </c>
      <c r="E19" s="505">
        <v>12186</v>
      </c>
      <c r="F19" s="505">
        <v>15221</v>
      </c>
      <c r="G19" s="505">
        <v>13306</v>
      </c>
      <c r="H19" s="505">
        <v>17919</v>
      </c>
      <c r="I19" s="505">
        <v>15323</v>
      </c>
      <c r="J19" s="505">
        <v>12975</v>
      </c>
      <c r="K19" s="505">
        <v>5128</v>
      </c>
      <c r="L19" s="505">
        <v>4855</v>
      </c>
      <c r="M19" s="505">
        <v>27733</v>
      </c>
      <c r="N19" s="506">
        <f t="shared" ref="N19:N22" si="1">SUM(B19:M19)</f>
        <v>124910</v>
      </c>
      <c r="O19" s="362" t="s">
        <v>761</v>
      </c>
    </row>
    <row r="20" spans="1:15" s="5" customFormat="1" ht="35.1" customHeight="1" thickBot="1" x14ac:dyDescent="0.25">
      <c r="A20" s="496" t="s">
        <v>928</v>
      </c>
      <c r="B20" s="793" t="s">
        <v>258</v>
      </c>
      <c r="C20" s="793" t="s">
        <v>258</v>
      </c>
      <c r="D20" s="793" t="s">
        <v>258</v>
      </c>
      <c r="E20" s="793" t="s">
        <v>258</v>
      </c>
      <c r="F20" s="793" t="s">
        <v>258</v>
      </c>
      <c r="G20" s="793" t="s">
        <v>258</v>
      </c>
      <c r="H20" s="793" t="s">
        <v>258</v>
      </c>
      <c r="I20" s="793" t="s">
        <v>258</v>
      </c>
      <c r="J20" s="793" t="s">
        <v>258</v>
      </c>
      <c r="K20" s="793" t="s">
        <v>258</v>
      </c>
      <c r="L20" s="793" t="s">
        <v>258</v>
      </c>
      <c r="M20" s="793" t="s">
        <v>258</v>
      </c>
      <c r="N20" s="202">
        <v>19000</v>
      </c>
      <c r="O20" s="573" t="s">
        <v>930</v>
      </c>
    </row>
    <row r="21" spans="1:15" s="5" customFormat="1" ht="47.25" x14ac:dyDescent="0.2">
      <c r="A21" s="360" t="s">
        <v>760</v>
      </c>
      <c r="B21" s="505">
        <v>272</v>
      </c>
      <c r="C21" s="505">
        <v>2422</v>
      </c>
      <c r="D21" s="505">
        <v>5588</v>
      </c>
      <c r="E21" s="505">
        <v>0</v>
      </c>
      <c r="F21" s="505">
        <v>0</v>
      </c>
      <c r="G21" s="505">
        <v>0</v>
      </c>
      <c r="H21" s="505">
        <v>0</v>
      </c>
      <c r="I21" s="505">
        <v>0</v>
      </c>
      <c r="J21" s="505">
        <v>0</v>
      </c>
      <c r="K21" s="505">
        <v>566</v>
      </c>
      <c r="L21" s="505">
        <v>2256</v>
      </c>
      <c r="M21" s="505">
        <v>3130</v>
      </c>
      <c r="N21" s="506">
        <f t="shared" si="1"/>
        <v>14234</v>
      </c>
      <c r="O21" s="362" t="s">
        <v>762</v>
      </c>
    </row>
    <row r="22" spans="1:15" s="5" customFormat="1" ht="35.1" customHeight="1" x14ac:dyDescent="0.2">
      <c r="A22" s="496" t="s">
        <v>759</v>
      </c>
      <c r="B22" s="201">
        <v>0</v>
      </c>
      <c r="C22" s="201">
        <v>0</v>
      </c>
      <c r="D22" s="201">
        <v>0</v>
      </c>
      <c r="E22" s="201">
        <v>0</v>
      </c>
      <c r="F22" s="201">
        <v>0</v>
      </c>
      <c r="G22" s="201">
        <v>0</v>
      </c>
      <c r="H22" s="201">
        <v>0</v>
      </c>
      <c r="I22" s="201">
        <v>0</v>
      </c>
      <c r="J22" s="201">
        <v>0</v>
      </c>
      <c r="K22" s="201">
        <v>0</v>
      </c>
      <c r="L22" s="201">
        <v>1857</v>
      </c>
      <c r="M22" s="201">
        <v>5016</v>
      </c>
      <c r="N22" s="202">
        <f t="shared" si="1"/>
        <v>6873</v>
      </c>
      <c r="O22" s="573" t="s">
        <v>763</v>
      </c>
    </row>
    <row r="23" spans="1:15" ht="25.5" customHeight="1" x14ac:dyDescent="0.2">
      <c r="A23" s="210" t="s">
        <v>0</v>
      </c>
      <c r="B23" s="550">
        <f t="shared" ref="B23:N23" si="2">SUM(B8:B22)</f>
        <v>17525</v>
      </c>
      <c r="C23" s="550">
        <f t="shared" si="2"/>
        <v>23873</v>
      </c>
      <c r="D23" s="550">
        <f t="shared" si="2"/>
        <v>50890</v>
      </c>
      <c r="E23" s="550">
        <f t="shared" si="2"/>
        <v>26378</v>
      </c>
      <c r="F23" s="550">
        <f t="shared" si="2"/>
        <v>44181</v>
      </c>
      <c r="G23" s="550">
        <f t="shared" si="2"/>
        <v>37483</v>
      </c>
      <c r="H23" s="550">
        <f t="shared" si="2"/>
        <v>44734</v>
      </c>
      <c r="I23" s="550">
        <f t="shared" si="2"/>
        <v>37457</v>
      </c>
      <c r="J23" s="550">
        <f t="shared" si="2"/>
        <v>37671</v>
      </c>
      <c r="K23" s="550">
        <f t="shared" si="2"/>
        <v>37859</v>
      </c>
      <c r="L23" s="550">
        <f t="shared" si="2"/>
        <v>95863</v>
      </c>
      <c r="M23" s="550">
        <f t="shared" si="2"/>
        <v>197827</v>
      </c>
      <c r="N23" s="550">
        <f t="shared" si="2"/>
        <v>670741</v>
      </c>
      <c r="O23" s="211" t="s">
        <v>1</v>
      </c>
    </row>
    <row r="24" spans="1:15" x14ac:dyDescent="0.2">
      <c r="A24" s="297" t="s">
        <v>583</v>
      </c>
      <c r="B24" s="250"/>
      <c r="C24" s="250"/>
      <c r="D24" s="250"/>
      <c r="E24" s="250"/>
      <c r="F24" s="250"/>
      <c r="G24" s="403"/>
      <c r="H24" s="403"/>
      <c r="I24" s="404"/>
      <c r="J24" s="404"/>
      <c r="K24" s="404"/>
      <c r="L24" s="404"/>
      <c r="M24" s="404"/>
      <c r="N24" s="404"/>
      <c r="O24" s="404" t="s">
        <v>584</v>
      </c>
    </row>
    <row r="25" spans="1:15" ht="12.75" customHeight="1" x14ac:dyDescent="0.2">
      <c r="A25" s="985" t="s">
        <v>585</v>
      </c>
      <c r="B25" s="985"/>
      <c r="C25" s="985"/>
      <c r="D25" s="985"/>
      <c r="E25" s="985"/>
      <c r="F25" s="985"/>
      <c r="G25" s="984" t="s">
        <v>634</v>
      </c>
      <c r="H25" s="984"/>
      <c r="I25" s="984"/>
      <c r="J25" s="984"/>
      <c r="K25" s="984"/>
      <c r="L25" s="984"/>
      <c r="M25" s="984"/>
      <c r="N25" s="984"/>
      <c r="O25" s="984"/>
    </row>
    <row r="26" spans="1:15" ht="12.75" customHeight="1" x14ac:dyDescent="0.2">
      <c r="A26" s="790" t="s">
        <v>929</v>
      </c>
      <c r="J26" s="984" t="s">
        <v>931</v>
      </c>
      <c r="K26" s="984"/>
      <c r="L26" s="984"/>
      <c r="M26" s="984"/>
      <c r="N26" s="984"/>
      <c r="O26" s="984"/>
    </row>
    <row r="27" spans="1:15" x14ac:dyDescent="0.2">
      <c r="N27" s="507"/>
    </row>
    <row r="36" customFormat="1" ht="29.25" customHeight="1" x14ac:dyDescent="0.2"/>
  </sheetData>
  <mergeCells count="9">
    <mergeCell ref="J26:O26"/>
    <mergeCell ref="A25:F25"/>
    <mergeCell ref="G25:O25"/>
    <mergeCell ref="O6:O7"/>
    <mergeCell ref="A1:O1"/>
    <mergeCell ref="A2:O2"/>
    <mergeCell ref="A3:O3"/>
    <mergeCell ref="A4:O4"/>
    <mergeCell ref="A6:A7"/>
  </mergeCells>
  <printOptions horizontalCentered="1" verticalCentered="1"/>
  <pageMargins left="0" right="0" top="0" bottom="0.04" header="0" footer="0"/>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E27"/>
  <sheetViews>
    <sheetView showGridLines="0" rightToLeft="1" view="pageBreakPreview" zoomScaleNormal="100" zoomScaleSheetLayoutView="100" workbookViewId="0">
      <selection activeCell="A22" sqref="A22"/>
    </sheetView>
  </sheetViews>
  <sheetFormatPr defaultRowHeight="12.75" x14ac:dyDescent="0.2"/>
  <cols>
    <col min="1" max="1" width="41.28515625" style="1" customWidth="1"/>
    <col min="2" max="2" width="6.7109375" style="1" customWidth="1"/>
    <col min="3" max="3" width="47.7109375" style="2" customWidth="1"/>
    <col min="4" max="16384" width="9.140625" style="1"/>
  </cols>
  <sheetData>
    <row r="5" spans="1:5" s="14" customFormat="1" ht="30" x14ac:dyDescent="0.2">
      <c r="A5" s="179" t="s">
        <v>118</v>
      </c>
      <c r="B5" s="18"/>
      <c r="C5" s="185" t="s">
        <v>119</v>
      </c>
    </row>
    <row r="6" spans="1:5" ht="20.25" x14ac:dyDescent="0.2">
      <c r="A6" s="82"/>
      <c r="C6" s="29"/>
    </row>
    <row r="7" spans="1:5" s="3" customFormat="1" ht="131.25" customHeight="1" x14ac:dyDescent="0.2">
      <c r="A7" s="180" t="s">
        <v>897</v>
      </c>
      <c r="C7" s="182" t="s">
        <v>548</v>
      </c>
    </row>
    <row r="8" spans="1:5" s="3" customFormat="1" ht="94.5" customHeight="1" x14ac:dyDescent="0.2">
      <c r="A8" s="180" t="s">
        <v>638</v>
      </c>
      <c r="C8" s="182" t="s">
        <v>549</v>
      </c>
    </row>
    <row r="9" spans="1:5" s="3" customFormat="1" ht="112.5" x14ac:dyDescent="0.2">
      <c r="A9" s="180" t="s">
        <v>902</v>
      </c>
      <c r="C9" s="789" t="s">
        <v>903</v>
      </c>
    </row>
    <row r="10" spans="1:5" s="24" customFormat="1" ht="22.5" x14ac:dyDescent="0.2">
      <c r="A10" s="119" t="s">
        <v>59</v>
      </c>
      <c r="C10" s="183" t="s">
        <v>60</v>
      </c>
      <c r="E10" s="3"/>
    </row>
    <row r="11" spans="1:5" s="24" customFormat="1" ht="18.75" customHeight="1" x14ac:dyDescent="0.2">
      <c r="A11" s="181" t="s">
        <v>776</v>
      </c>
      <c r="C11" s="184" t="s">
        <v>781</v>
      </c>
      <c r="E11" s="3"/>
    </row>
    <row r="12" spans="1:5" s="24" customFormat="1" ht="18.75" customHeight="1" x14ac:dyDescent="0.2">
      <c r="A12" s="181" t="s">
        <v>777</v>
      </c>
      <c r="C12" s="184" t="s">
        <v>782</v>
      </c>
      <c r="E12" s="3"/>
    </row>
    <row r="13" spans="1:5" s="24" customFormat="1" ht="18.75" customHeight="1" x14ac:dyDescent="0.2">
      <c r="A13" s="181" t="s">
        <v>778</v>
      </c>
      <c r="C13" s="184" t="s">
        <v>274</v>
      </c>
      <c r="E13" s="3"/>
    </row>
    <row r="14" spans="1:5" s="24" customFormat="1" ht="18.75" customHeight="1" x14ac:dyDescent="0.2">
      <c r="A14" s="181" t="s">
        <v>451</v>
      </c>
      <c r="C14" s="184" t="s">
        <v>783</v>
      </c>
      <c r="E14" s="3"/>
    </row>
    <row r="15" spans="1:5" s="24" customFormat="1" ht="18.75" customHeight="1" x14ac:dyDescent="0.2">
      <c r="A15" s="181" t="s">
        <v>925</v>
      </c>
      <c r="C15" s="184" t="s">
        <v>275</v>
      </c>
      <c r="E15" s="3"/>
    </row>
    <row r="16" spans="1:5" s="24" customFormat="1" ht="18.75" customHeight="1" x14ac:dyDescent="0.2">
      <c r="A16" s="181" t="s">
        <v>779</v>
      </c>
      <c r="C16" s="184" t="s">
        <v>784</v>
      </c>
      <c r="E16" s="3"/>
    </row>
    <row r="17" spans="1:5" s="24" customFormat="1" ht="18.75" customHeight="1" x14ac:dyDescent="0.2">
      <c r="A17" s="181" t="s">
        <v>780</v>
      </c>
      <c r="C17" s="184" t="s">
        <v>278</v>
      </c>
      <c r="E17" s="3"/>
    </row>
    <row r="18" spans="1:5" s="24" customFormat="1" ht="18.75" customHeight="1" x14ac:dyDescent="0.2">
      <c r="A18" s="181" t="s">
        <v>279</v>
      </c>
      <c r="C18" s="184" t="s">
        <v>276</v>
      </c>
      <c r="E18" s="3"/>
    </row>
    <row r="19" spans="1:5" s="24" customFormat="1" ht="18.75" customHeight="1" x14ac:dyDescent="0.2">
      <c r="A19" s="181" t="s">
        <v>280</v>
      </c>
      <c r="C19" s="184" t="s">
        <v>277</v>
      </c>
      <c r="E19" s="3"/>
    </row>
    <row r="20" spans="1:5" ht="18.75" x14ac:dyDescent="0.2">
      <c r="A20" s="181" t="s">
        <v>550</v>
      </c>
      <c r="C20" s="184" t="s">
        <v>281</v>
      </c>
    </row>
    <row r="21" spans="1:5" s="24" customFormat="1" ht="19.5" customHeight="1" x14ac:dyDescent="0.2">
      <c r="A21" s="181" t="s">
        <v>551</v>
      </c>
      <c r="C21" s="184" t="s">
        <v>785</v>
      </c>
      <c r="E21" s="3"/>
    </row>
    <row r="22" spans="1:5" ht="18.75" x14ac:dyDescent="0.2">
      <c r="A22" s="181" t="s">
        <v>552</v>
      </c>
      <c r="C22" s="184" t="s">
        <v>282</v>
      </c>
    </row>
    <row r="23" spans="1:5" ht="18.75" x14ac:dyDescent="0.2">
      <c r="A23" s="181" t="s">
        <v>446</v>
      </c>
      <c r="C23" s="184" t="s">
        <v>554</v>
      </c>
    </row>
    <row r="24" spans="1:5" ht="18.75" customHeight="1" x14ac:dyDescent="0.2">
      <c r="A24" s="181" t="s">
        <v>553</v>
      </c>
      <c r="C24" s="664" t="s">
        <v>809</v>
      </c>
    </row>
    <row r="25" spans="1:5" ht="18.75" customHeight="1" x14ac:dyDescent="0.2">
      <c r="A25" s="784" t="s">
        <v>786</v>
      </c>
      <c r="C25" s="785" t="s">
        <v>787</v>
      </c>
    </row>
    <row r="27" spans="1:5" ht="18" customHeight="1" x14ac:dyDescent="0.2"/>
  </sheetData>
  <printOptions horizontalCentered="1" verticalCentered="1"/>
  <pageMargins left="0" right="0" top="0" bottom="0" header="0" footer="0"/>
  <pageSetup paperSize="9" scale="9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33"/>
  <sheetViews>
    <sheetView showGridLines="0" rightToLeft="1" view="pageBreakPreview" zoomScaleNormal="75" zoomScaleSheetLayoutView="100" workbookViewId="0">
      <selection activeCell="S13" sqref="S13"/>
    </sheetView>
  </sheetViews>
  <sheetFormatPr defaultRowHeight="12.75" x14ac:dyDescent="0.2"/>
  <cols>
    <col min="1" max="1" width="14.140625" style="10" customWidth="1"/>
    <col min="2" max="2" width="10.7109375" style="10" customWidth="1"/>
    <col min="3" max="3" width="9.7109375" style="10" customWidth="1"/>
    <col min="4" max="5" width="10.7109375" style="10" customWidth="1"/>
    <col min="6" max="6" width="10.28515625" style="10" customWidth="1"/>
    <col min="7" max="7" width="7.85546875" style="10" bestFit="1" customWidth="1"/>
    <col min="8" max="8" width="11.7109375" style="19" customWidth="1"/>
    <col min="9" max="9" width="8.5703125" style="19" customWidth="1"/>
    <col min="10" max="10" width="9" style="19" hidden="1" customWidth="1"/>
    <col min="11" max="16" width="7.7109375" style="19" customWidth="1"/>
    <col min="17" max="17" width="16.5703125" style="10" customWidth="1"/>
  </cols>
  <sheetData>
    <row r="1" spans="1:17" s="11" customFormat="1" ht="18" x14ac:dyDescent="0.25">
      <c r="A1" s="837" t="s">
        <v>313</v>
      </c>
      <c r="B1" s="838"/>
      <c r="C1" s="838"/>
      <c r="D1" s="838"/>
      <c r="E1" s="838"/>
      <c r="F1" s="838"/>
      <c r="G1" s="838"/>
      <c r="H1" s="838"/>
      <c r="I1" s="838"/>
      <c r="J1" s="838"/>
      <c r="K1" s="838"/>
      <c r="L1" s="838"/>
      <c r="M1" s="838"/>
      <c r="N1" s="838"/>
      <c r="O1" s="838"/>
      <c r="P1" s="838"/>
      <c r="Q1" s="838"/>
    </row>
    <row r="2" spans="1:17" s="11" customFormat="1" ht="18" x14ac:dyDescent="0.25">
      <c r="A2" s="839">
        <v>2022</v>
      </c>
      <c r="B2" s="840"/>
      <c r="C2" s="840"/>
      <c r="D2" s="840"/>
      <c r="E2" s="840"/>
      <c r="F2" s="840"/>
      <c r="G2" s="840"/>
      <c r="H2" s="840"/>
      <c r="I2" s="840"/>
      <c r="J2" s="840"/>
      <c r="K2" s="840"/>
      <c r="L2" s="840"/>
      <c r="M2" s="840"/>
      <c r="N2" s="840"/>
      <c r="O2" s="840"/>
      <c r="P2" s="840"/>
      <c r="Q2" s="840"/>
    </row>
    <row r="3" spans="1:17" s="12" customFormat="1" ht="15.75" x14ac:dyDescent="0.25">
      <c r="A3" s="842" t="s">
        <v>314</v>
      </c>
      <c r="B3" s="842"/>
      <c r="C3" s="842"/>
      <c r="D3" s="842"/>
      <c r="E3" s="842"/>
      <c r="F3" s="842"/>
      <c r="G3" s="842"/>
      <c r="H3" s="842"/>
      <c r="I3" s="842"/>
      <c r="J3" s="842"/>
      <c r="K3" s="842"/>
      <c r="L3" s="842"/>
      <c r="M3" s="842"/>
      <c r="N3" s="842"/>
      <c r="O3" s="842"/>
      <c r="P3" s="842"/>
      <c r="Q3" s="842"/>
    </row>
    <row r="4" spans="1:17" s="12" customFormat="1" ht="15.75" x14ac:dyDescent="0.25">
      <c r="A4" s="842">
        <v>2022</v>
      </c>
      <c r="B4" s="842"/>
      <c r="C4" s="842"/>
      <c r="D4" s="842"/>
      <c r="E4" s="842"/>
      <c r="F4" s="842"/>
      <c r="G4" s="842"/>
      <c r="H4" s="842"/>
      <c r="I4" s="842"/>
      <c r="J4" s="842"/>
      <c r="K4" s="842"/>
      <c r="L4" s="842"/>
      <c r="M4" s="842"/>
      <c r="N4" s="842"/>
      <c r="O4" s="842"/>
      <c r="P4" s="842"/>
      <c r="Q4" s="842"/>
    </row>
    <row r="5" spans="1:17" ht="20.100000000000001" customHeight="1" x14ac:dyDescent="0.2">
      <c r="A5" s="23" t="s">
        <v>159</v>
      </c>
      <c r="B5" s="22"/>
      <c r="C5" s="22"/>
      <c r="D5" s="22"/>
      <c r="E5" s="22"/>
      <c r="F5"/>
      <c r="G5"/>
      <c r="H5"/>
      <c r="I5"/>
      <c r="J5"/>
      <c r="K5"/>
      <c r="L5"/>
      <c r="M5"/>
      <c r="N5"/>
      <c r="O5"/>
      <c r="P5"/>
      <c r="Q5" s="45" t="s">
        <v>158</v>
      </c>
    </row>
    <row r="6" spans="1:17" s="4" customFormat="1" ht="28.5" customHeight="1" thickBot="1" x14ac:dyDescent="0.25">
      <c r="A6" s="1003" t="s">
        <v>305</v>
      </c>
      <c r="B6" s="931" t="s">
        <v>413</v>
      </c>
      <c r="C6" s="932"/>
      <c r="D6" s="932"/>
      <c r="E6" s="932"/>
      <c r="F6" s="932"/>
      <c r="G6" s="933"/>
      <c r="H6" s="997" t="s">
        <v>309</v>
      </c>
      <c r="I6" s="997" t="s">
        <v>416</v>
      </c>
      <c r="J6" s="994" t="s">
        <v>310</v>
      </c>
      <c r="K6" s="1011" t="s">
        <v>311</v>
      </c>
      <c r="L6" s="1012"/>
      <c r="M6" s="967"/>
      <c r="N6" s="1017" t="s">
        <v>312</v>
      </c>
      <c r="O6" s="1018"/>
      <c r="P6" s="1019"/>
      <c r="Q6" s="1000" t="s">
        <v>304</v>
      </c>
    </row>
    <row r="7" spans="1:17" s="4" customFormat="1" ht="27.75" customHeight="1" thickBot="1" x14ac:dyDescent="0.25">
      <c r="A7" s="1004"/>
      <c r="B7" s="203" t="s">
        <v>390</v>
      </c>
      <c r="C7" s="203" t="s">
        <v>391</v>
      </c>
      <c r="D7" s="203" t="s">
        <v>392</v>
      </c>
      <c r="E7" s="203" t="s">
        <v>393</v>
      </c>
      <c r="F7" s="203" t="s">
        <v>307</v>
      </c>
      <c r="G7" s="203" t="s">
        <v>0</v>
      </c>
      <c r="H7" s="998"/>
      <c r="I7" s="998"/>
      <c r="J7" s="995"/>
      <c r="K7" s="1013"/>
      <c r="L7" s="1014"/>
      <c r="M7" s="968"/>
      <c r="N7" s="1020"/>
      <c r="O7" s="1021"/>
      <c r="P7" s="1022"/>
      <c r="Q7" s="1001"/>
    </row>
    <row r="8" spans="1:17" s="4" customFormat="1" ht="12" customHeight="1" thickBot="1" x14ac:dyDescent="0.25">
      <c r="A8" s="1004"/>
      <c r="B8" s="1007" t="s">
        <v>387</v>
      </c>
      <c r="C8" s="1007" t="s">
        <v>388</v>
      </c>
      <c r="D8" s="1007" t="s">
        <v>308</v>
      </c>
      <c r="E8" s="1007" t="s">
        <v>389</v>
      </c>
      <c r="F8" s="1007" t="s">
        <v>306</v>
      </c>
      <c r="G8" s="1007" t="s">
        <v>1</v>
      </c>
      <c r="H8" s="998"/>
      <c r="I8" s="998"/>
      <c r="J8" s="995"/>
      <c r="K8" s="1015"/>
      <c r="L8" s="1016"/>
      <c r="M8" s="969"/>
      <c r="N8" s="1020"/>
      <c r="O8" s="1021"/>
      <c r="P8" s="1022"/>
      <c r="Q8" s="1001"/>
    </row>
    <row r="9" spans="1:17" s="4" customFormat="1" ht="15" customHeight="1" thickBot="1" x14ac:dyDescent="0.25">
      <c r="A9" s="1004"/>
      <c r="B9" s="1007"/>
      <c r="C9" s="1007"/>
      <c r="D9" s="1007"/>
      <c r="E9" s="1007"/>
      <c r="F9" s="1007"/>
      <c r="G9" s="1007"/>
      <c r="H9" s="998"/>
      <c r="I9" s="998"/>
      <c r="J9" s="995"/>
      <c r="K9" s="993" t="s">
        <v>285</v>
      </c>
      <c r="L9" s="993" t="s">
        <v>286</v>
      </c>
      <c r="M9" s="991" t="s">
        <v>284</v>
      </c>
      <c r="N9" s="993" t="s">
        <v>285</v>
      </c>
      <c r="O9" s="993" t="s">
        <v>286</v>
      </c>
      <c r="P9" s="991" t="s">
        <v>284</v>
      </c>
      <c r="Q9" s="1001"/>
    </row>
    <row r="10" spans="1:17" s="4" customFormat="1" ht="14.25" customHeight="1" x14ac:dyDescent="0.2">
      <c r="A10" s="1005"/>
      <c r="B10" s="1008"/>
      <c r="C10" s="1008"/>
      <c r="D10" s="1008"/>
      <c r="E10" s="1008"/>
      <c r="F10" s="1008"/>
      <c r="G10" s="1008"/>
      <c r="H10" s="999"/>
      <c r="I10" s="999"/>
      <c r="J10" s="996"/>
      <c r="K10" s="992"/>
      <c r="L10" s="992"/>
      <c r="M10" s="992"/>
      <c r="N10" s="992"/>
      <c r="O10" s="992"/>
      <c r="P10" s="992"/>
      <c r="Q10" s="1002"/>
    </row>
    <row r="11" spans="1:17" s="5" customFormat="1" ht="27" customHeight="1" thickBot="1" x14ac:dyDescent="0.25">
      <c r="A11" s="59" t="s">
        <v>49</v>
      </c>
      <c r="B11" s="130">
        <v>134</v>
      </c>
      <c r="C11" s="130">
        <v>306</v>
      </c>
      <c r="D11" s="130">
        <v>26</v>
      </c>
      <c r="E11" s="130">
        <v>13</v>
      </c>
      <c r="F11" s="204">
        <v>63</v>
      </c>
      <c r="G11" s="228">
        <f t="shared" ref="G11:G17" si="0">SUM(B11:F11)</f>
        <v>542</v>
      </c>
      <c r="H11" s="204">
        <v>794</v>
      </c>
      <c r="I11" s="204">
        <v>304</v>
      </c>
      <c r="J11" s="204"/>
      <c r="K11" s="130">
        <v>33</v>
      </c>
      <c r="L11" s="130">
        <v>5</v>
      </c>
      <c r="M11" s="207">
        <f>K11+L11</f>
        <v>38</v>
      </c>
      <c r="N11" s="130">
        <v>1</v>
      </c>
      <c r="O11" s="130">
        <v>3</v>
      </c>
      <c r="P11" s="467">
        <f>N11+O11</f>
        <v>4</v>
      </c>
      <c r="Q11" s="49" t="s">
        <v>50</v>
      </c>
    </row>
    <row r="12" spans="1:17" s="5" customFormat="1" ht="27" customHeight="1" thickBot="1" x14ac:dyDescent="0.25">
      <c r="A12" s="47" t="s">
        <v>51</v>
      </c>
      <c r="B12" s="131">
        <v>145</v>
      </c>
      <c r="C12" s="131">
        <v>409</v>
      </c>
      <c r="D12" s="131">
        <v>96</v>
      </c>
      <c r="E12" s="131">
        <v>28</v>
      </c>
      <c r="F12" s="131">
        <v>94</v>
      </c>
      <c r="G12" s="229">
        <f t="shared" si="0"/>
        <v>772</v>
      </c>
      <c r="H12" s="131">
        <v>1201</v>
      </c>
      <c r="I12" s="131">
        <v>406</v>
      </c>
      <c r="J12" s="131"/>
      <c r="K12" s="131">
        <v>51</v>
      </c>
      <c r="L12" s="131">
        <v>12</v>
      </c>
      <c r="M12" s="192">
        <f t="shared" ref="M12:M18" si="1">K12+L12</f>
        <v>63</v>
      </c>
      <c r="N12" s="131">
        <v>1</v>
      </c>
      <c r="O12" s="131">
        <v>14</v>
      </c>
      <c r="P12" s="468">
        <f t="shared" ref="P12:P17" si="2">N12+O12</f>
        <v>15</v>
      </c>
      <c r="Q12" s="50" t="s">
        <v>315</v>
      </c>
    </row>
    <row r="13" spans="1:17" s="5" customFormat="1" ht="27" customHeight="1" thickBot="1" x14ac:dyDescent="0.25">
      <c r="A13" s="59" t="s">
        <v>52</v>
      </c>
      <c r="B13" s="130">
        <v>46</v>
      </c>
      <c r="C13" s="130">
        <v>95</v>
      </c>
      <c r="D13" s="130">
        <v>33</v>
      </c>
      <c r="E13" s="130">
        <v>3</v>
      </c>
      <c r="F13" s="130">
        <v>49</v>
      </c>
      <c r="G13" s="230">
        <f t="shared" si="0"/>
        <v>226</v>
      </c>
      <c r="H13" s="130">
        <v>253</v>
      </c>
      <c r="I13" s="130">
        <v>90</v>
      </c>
      <c r="J13" s="130"/>
      <c r="K13" s="130">
        <v>7</v>
      </c>
      <c r="L13" s="130">
        <v>2</v>
      </c>
      <c r="M13" s="207">
        <f t="shared" si="1"/>
        <v>9</v>
      </c>
      <c r="N13" s="130">
        <v>0</v>
      </c>
      <c r="O13" s="130">
        <v>2</v>
      </c>
      <c r="P13" s="467">
        <f t="shared" si="2"/>
        <v>2</v>
      </c>
      <c r="Q13" s="49" t="s">
        <v>318</v>
      </c>
    </row>
    <row r="14" spans="1:17" s="5" customFormat="1" ht="27" customHeight="1" thickBot="1" x14ac:dyDescent="0.25">
      <c r="A14" s="47" t="s">
        <v>53</v>
      </c>
      <c r="B14" s="131">
        <v>20</v>
      </c>
      <c r="C14" s="131">
        <v>73</v>
      </c>
      <c r="D14" s="131">
        <v>14</v>
      </c>
      <c r="E14" s="131">
        <v>3</v>
      </c>
      <c r="F14" s="131">
        <v>17</v>
      </c>
      <c r="G14" s="229">
        <f t="shared" si="0"/>
        <v>127</v>
      </c>
      <c r="H14" s="131">
        <v>193</v>
      </c>
      <c r="I14" s="131">
        <v>74</v>
      </c>
      <c r="J14" s="131"/>
      <c r="K14" s="131">
        <v>8</v>
      </c>
      <c r="L14" s="131">
        <v>2</v>
      </c>
      <c r="M14" s="192">
        <f t="shared" si="1"/>
        <v>10</v>
      </c>
      <c r="N14" s="131">
        <v>0</v>
      </c>
      <c r="O14" s="131">
        <v>3</v>
      </c>
      <c r="P14" s="468">
        <f t="shared" si="2"/>
        <v>3</v>
      </c>
      <c r="Q14" s="50" t="s">
        <v>54</v>
      </c>
    </row>
    <row r="15" spans="1:17" s="5" customFormat="1" ht="27" customHeight="1" thickBot="1" x14ac:dyDescent="0.25">
      <c r="A15" s="59" t="s">
        <v>55</v>
      </c>
      <c r="B15" s="130">
        <v>49</v>
      </c>
      <c r="C15" s="130">
        <v>86</v>
      </c>
      <c r="D15" s="130">
        <v>11</v>
      </c>
      <c r="E15" s="130">
        <v>6</v>
      </c>
      <c r="F15" s="130">
        <v>33</v>
      </c>
      <c r="G15" s="230">
        <f t="shared" si="0"/>
        <v>185</v>
      </c>
      <c r="H15" s="130">
        <v>174</v>
      </c>
      <c r="I15" s="130">
        <v>85</v>
      </c>
      <c r="J15" s="130"/>
      <c r="K15" s="130">
        <v>4</v>
      </c>
      <c r="L15" s="130">
        <v>1</v>
      </c>
      <c r="M15" s="207">
        <f t="shared" si="1"/>
        <v>5</v>
      </c>
      <c r="N15" s="130">
        <v>0</v>
      </c>
      <c r="O15" s="130">
        <v>2</v>
      </c>
      <c r="P15" s="467">
        <f t="shared" si="2"/>
        <v>2</v>
      </c>
      <c r="Q15" s="49" t="s">
        <v>319</v>
      </c>
    </row>
    <row r="16" spans="1:17" s="5" customFormat="1" ht="27" customHeight="1" thickBot="1" x14ac:dyDescent="0.25">
      <c r="A16" s="47" t="s">
        <v>56</v>
      </c>
      <c r="B16" s="131">
        <v>26</v>
      </c>
      <c r="C16" s="131">
        <v>23</v>
      </c>
      <c r="D16" s="131">
        <v>11</v>
      </c>
      <c r="E16" s="131">
        <v>6</v>
      </c>
      <c r="F16" s="131">
        <v>3</v>
      </c>
      <c r="G16" s="229">
        <f t="shared" si="0"/>
        <v>69</v>
      </c>
      <c r="H16" s="131">
        <v>56</v>
      </c>
      <c r="I16" s="131">
        <v>23</v>
      </c>
      <c r="J16" s="131"/>
      <c r="K16" s="131">
        <v>3</v>
      </c>
      <c r="L16" s="131">
        <v>1</v>
      </c>
      <c r="M16" s="192">
        <f t="shared" si="1"/>
        <v>4</v>
      </c>
      <c r="N16" s="131">
        <v>0</v>
      </c>
      <c r="O16" s="131">
        <v>0</v>
      </c>
      <c r="P16" s="468">
        <f t="shared" si="2"/>
        <v>0</v>
      </c>
      <c r="Q16" s="50" t="s">
        <v>320</v>
      </c>
    </row>
    <row r="17" spans="1:17" s="5" customFormat="1" ht="27" customHeight="1" thickBot="1" x14ac:dyDescent="0.25">
      <c r="A17" s="59" t="s">
        <v>57</v>
      </c>
      <c r="B17" s="130">
        <v>23</v>
      </c>
      <c r="C17" s="130">
        <v>70</v>
      </c>
      <c r="D17" s="130">
        <v>23</v>
      </c>
      <c r="E17" s="130">
        <v>7</v>
      </c>
      <c r="F17" s="130">
        <v>9</v>
      </c>
      <c r="G17" s="230">
        <f t="shared" si="0"/>
        <v>132</v>
      </c>
      <c r="H17" s="130">
        <v>209</v>
      </c>
      <c r="I17" s="130">
        <v>70</v>
      </c>
      <c r="J17" s="130"/>
      <c r="K17" s="130">
        <v>6</v>
      </c>
      <c r="L17" s="130">
        <v>4</v>
      </c>
      <c r="M17" s="207">
        <f t="shared" si="1"/>
        <v>10</v>
      </c>
      <c r="N17" s="130">
        <v>0</v>
      </c>
      <c r="O17" s="130">
        <v>1</v>
      </c>
      <c r="P17" s="467">
        <f t="shared" si="2"/>
        <v>1</v>
      </c>
      <c r="Q17" s="49" t="s">
        <v>316</v>
      </c>
    </row>
    <row r="18" spans="1:17" s="5" customFormat="1" ht="27" customHeight="1" x14ac:dyDescent="0.2">
      <c r="A18" s="60" t="s">
        <v>175</v>
      </c>
      <c r="B18" s="193">
        <v>42</v>
      </c>
      <c r="C18" s="193">
        <v>90</v>
      </c>
      <c r="D18" s="193">
        <v>19</v>
      </c>
      <c r="E18" s="193">
        <v>5</v>
      </c>
      <c r="F18" s="205">
        <v>28</v>
      </c>
      <c r="G18" s="231">
        <f>SUM(B18:F18)</f>
        <v>184</v>
      </c>
      <c r="H18" s="205">
        <v>113</v>
      </c>
      <c r="I18" s="205">
        <v>89</v>
      </c>
      <c r="J18" s="205"/>
      <c r="K18" s="193">
        <v>2</v>
      </c>
      <c r="L18" s="193">
        <v>1</v>
      </c>
      <c r="M18" s="466">
        <f t="shared" si="1"/>
        <v>3</v>
      </c>
      <c r="N18" s="193">
        <v>0</v>
      </c>
      <c r="O18" s="193">
        <v>0</v>
      </c>
      <c r="P18" s="469">
        <f>N18+O18</f>
        <v>0</v>
      </c>
      <c r="Q18" s="77" t="s">
        <v>317</v>
      </c>
    </row>
    <row r="19" spans="1:17" s="5" customFormat="1" ht="23.25" customHeight="1" x14ac:dyDescent="0.2">
      <c r="A19" s="61" t="s">
        <v>2</v>
      </c>
      <c r="B19" s="206">
        <f>SUM(B11:B18)</f>
        <v>485</v>
      </c>
      <c r="C19" s="206">
        <f t="shared" ref="C19:J19" si="3">SUM(C11:C18)</f>
        <v>1152</v>
      </c>
      <c r="D19" s="206">
        <f t="shared" si="3"/>
        <v>233</v>
      </c>
      <c r="E19" s="206">
        <f>SUM(E11:E18)</f>
        <v>71</v>
      </c>
      <c r="F19" s="206">
        <f t="shared" si="3"/>
        <v>296</v>
      </c>
      <c r="G19" s="206">
        <f>SUM(G11:G18)</f>
        <v>2237</v>
      </c>
      <c r="H19" s="206">
        <f t="shared" si="3"/>
        <v>2993</v>
      </c>
      <c r="I19" s="206">
        <f>SUM(I11:I18)</f>
        <v>1141</v>
      </c>
      <c r="J19" s="206">
        <f t="shared" si="3"/>
        <v>0</v>
      </c>
      <c r="K19" s="206">
        <f>SUM(K11:K18)</f>
        <v>114</v>
      </c>
      <c r="L19" s="206">
        <f t="shared" ref="L19:P19" si="4">SUM(L11:L18)</f>
        <v>28</v>
      </c>
      <c r="M19" s="206">
        <f t="shared" si="4"/>
        <v>142</v>
      </c>
      <c r="N19" s="206">
        <f t="shared" si="4"/>
        <v>2</v>
      </c>
      <c r="O19" s="206">
        <f t="shared" si="4"/>
        <v>25</v>
      </c>
      <c r="P19" s="400">
        <f t="shared" si="4"/>
        <v>27</v>
      </c>
      <c r="Q19" s="83" t="s">
        <v>3</v>
      </c>
    </row>
    <row r="20" spans="1:17" ht="12.75" customHeight="1" x14ac:dyDescent="0.2">
      <c r="A20" s="1009" t="s">
        <v>648</v>
      </c>
      <c r="B20" s="1010"/>
      <c r="C20" s="1010"/>
      <c r="D20" s="1010"/>
      <c r="J20"/>
      <c r="K20"/>
      <c r="L20" s="1006" t="s">
        <v>58</v>
      </c>
      <c r="M20" s="1006"/>
      <c r="N20" s="1006"/>
      <c r="O20" s="1006"/>
      <c r="P20" s="1006"/>
      <c r="Q20" s="1006"/>
    </row>
    <row r="21" spans="1:17" ht="12.75" customHeight="1" x14ac:dyDescent="0.2">
      <c r="A21" s="1010" t="s">
        <v>649</v>
      </c>
      <c r="B21" s="1010"/>
      <c r="C21" s="1010"/>
      <c r="D21" s="1010"/>
      <c r="J21"/>
      <c r="K21"/>
      <c r="L21" s="1006" t="s">
        <v>581</v>
      </c>
      <c r="M21" s="1006"/>
      <c r="N21" s="1006"/>
      <c r="O21" s="1006"/>
      <c r="P21" s="1006"/>
      <c r="Q21" s="1006"/>
    </row>
    <row r="22" spans="1:17" ht="12.75" customHeight="1" x14ac:dyDescent="0.2">
      <c r="A22" s="1010" t="s">
        <v>650</v>
      </c>
      <c r="B22" s="1010"/>
      <c r="C22" s="1010"/>
      <c r="D22" s="1010"/>
      <c r="J22"/>
      <c r="K22" s="1006" t="s">
        <v>582</v>
      </c>
      <c r="L22" s="1006"/>
      <c r="M22" s="1006"/>
      <c r="N22" s="1006"/>
      <c r="O22" s="1006"/>
      <c r="P22" s="1006"/>
      <c r="Q22" s="1006"/>
    </row>
    <row r="23" spans="1:17" ht="13.5" customHeight="1" x14ac:dyDescent="0.2">
      <c r="J23"/>
      <c r="K23"/>
      <c r="L23"/>
      <c r="M23"/>
      <c r="N23"/>
      <c r="O23"/>
      <c r="P23"/>
    </row>
    <row r="24" spans="1:17" ht="13.5" customHeight="1" x14ac:dyDescent="0.2">
      <c r="J24"/>
      <c r="K24"/>
      <c r="L24"/>
      <c r="M24"/>
      <c r="N24"/>
      <c r="O24"/>
      <c r="P24"/>
    </row>
    <row r="25" spans="1:17" ht="13.5" customHeight="1" x14ac:dyDescent="0.2">
      <c r="J25"/>
      <c r="K25"/>
      <c r="L25"/>
      <c r="M25"/>
      <c r="N25"/>
      <c r="O25"/>
      <c r="P25"/>
    </row>
    <row r="26" spans="1:17" ht="13.5" customHeight="1" x14ac:dyDescent="0.2">
      <c r="J26"/>
      <c r="K26"/>
      <c r="L26"/>
      <c r="M26"/>
      <c r="N26"/>
      <c r="O26"/>
      <c r="P26"/>
    </row>
    <row r="27" spans="1:17" x14ac:dyDescent="0.2">
      <c r="J27"/>
      <c r="K27"/>
      <c r="L27"/>
      <c r="M27"/>
      <c r="N27"/>
      <c r="O27"/>
      <c r="P27"/>
    </row>
    <row r="28" spans="1:17" ht="13.5" customHeight="1" x14ac:dyDescent="0.2">
      <c r="J28"/>
      <c r="K28"/>
      <c r="L28"/>
      <c r="M28"/>
      <c r="N28"/>
      <c r="O28"/>
      <c r="P28"/>
    </row>
    <row r="29" spans="1:17" ht="13.5" customHeight="1" x14ac:dyDescent="0.2">
      <c r="J29"/>
      <c r="K29"/>
      <c r="L29"/>
      <c r="M29"/>
      <c r="N29"/>
      <c r="O29"/>
      <c r="P29"/>
    </row>
    <row r="30" spans="1:17" ht="13.5" customHeight="1" x14ac:dyDescent="0.2">
      <c r="J30"/>
      <c r="K30"/>
      <c r="L30"/>
      <c r="M30"/>
      <c r="N30"/>
      <c r="O30"/>
      <c r="P30"/>
    </row>
    <row r="31" spans="1:17" x14ac:dyDescent="0.2">
      <c r="J31"/>
      <c r="K31"/>
      <c r="L31"/>
      <c r="M31"/>
      <c r="N31"/>
      <c r="O31"/>
      <c r="P31"/>
    </row>
    <row r="32" spans="1:17" ht="29.25" customHeight="1" x14ac:dyDescent="0.2">
      <c r="J32"/>
      <c r="K32"/>
      <c r="L32"/>
      <c r="M32"/>
      <c r="N32"/>
      <c r="O32"/>
      <c r="P32"/>
    </row>
    <row r="33" spans="10:16" ht="13.5" customHeight="1" x14ac:dyDescent="0.2">
      <c r="J33"/>
      <c r="K33"/>
      <c r="L33"/>
      <c r="M33"/>
      <c r="N33"/>
      <c r="O33"/>
      <c r="P33"/>
    </row>
  </sheetData>
  <mergeCells count="30">
    <mergeCell ref="L20:Q20"/>
    <mergeCell ref="L21:Q21"/>
    <mergeCell ref="K22:Q22"/>
    <mergeCell ref="H6:H10"/>
    <mergeCell ref="B8:B10"/>
    <mergeCell ref="C8:C10"/>
    <mergeCell ref="D8:D10"/>
    <mergeCell ref="E8:E10"/>
    <mergeCell ref="F8:F10"/>
    <mergeCell ref="B6:G6"/>
    <mergeCell ref="G8:G10"/>
    <mergeCell ref="A20:D20"/>
    <mergeCell ref="A21:D21"/>
    <mergeCell ref="A22:D22"/>
    <mergeCell ref="K6:M8"/>
    <mergeCell ref="N6:P8"/>
    <mergeCell ref="M9:M10"/>
    <mergeCell ref="P9:P10"/>
    <mergeCell ref="A1:Q1"/>
    <mergeCell ref="K9:K10"/>
    <mergeCell ref="J6:J10"/>
    <mergeCell ref="I6:I10"/>
    <mergeCell ref="A2:Q2"/>
    <mergeCell ref="A3:Q3"/>
    <mergeCell ref="A4:Q4"/>
    <mergeCell ref="L9:L10"/>
    <mergeCell ref="Q6:Q10"/>
    <mergeCell ref="N9:N10"/>
    <mergeCell ref="O9:O10"/>
    <mergeCell ref="A6:A10"/>
  </mergeCells>
  <phoneticPr fontId="31" type="noConversion"/>
  <printOptions horizontalCentered="1" verticalCentered="1"/>
  <pageMargins left="0" right="0" top="0" bottom="0" header="0" footer="0"/>
  <pageSetup paperSize="9" scale="8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K35"/>
  <sheetViews>
    <sheetView showGridLines="0" rightToLeft="1" view="pageBreakPreview" zoomScaleNormal="75" zoomScaleSheetLayoutView="100" workbookViewId="0">
      <selection activeCell="N9" sqref="N9"/>
    </sheetView>
  </sheetViews>
  <sheetFormatPr defaultRowHeight="12.75" x14ac:dyDescent="0.2"/>
  <cols>
    <col min="1" max="1" width="26.42578125" style="10" customWidth="1"/>
    <col min="2" max="10" width="7.7109375" style="10" customWidth="1"/>
    <col min="11" max="11" width="26.42578125" style="10" customWidth="1"/>
  </cols>
  <sheetData>
    <row r="1" spans="1:11" ht="18" x14ac:dyDescent="0.25">
      <c r="A1" s="1023" t="s">
        <v>804</v>
      </c>
      <c r="B1" s="1024"/>
      <c r="C1" s="1024"/>
      <c r="D1" s="1024"/>
      <c r="E1" s="1024"/>
      <c r="F1" s="1024"/>
      <c r="G1" s="1024"/>
      <c r="H1" s="1024"/>
      <c r="I1" s="1024"/>
      <c r="J1" s="1024"/>
      <c r="K1" s="1024"/>
    </row>
    <row r="2" spans="1:11" ht="18" x14ac:dyDescent="0.25">
      <c r="A2" s="1025">
        <v>2022</v>
      </c>
      <c r="B2" s="1026"/>
      <c r="C2" s="1026"/>
      <c r="D2" s="1026"/>
      <c r="E2" s="1026"/>
      <c r="F2" s="1026"/>
      <c r="G2" s="1026"/>
      <c r="H2" s="1026"/>
      <c r="I2" s="1026"/>
      <c r="J2" s="1026"/>
      <c r="K2" s="1026"/>
    </row>
    <row r="3" spans="1:11" ht="36" customHeight="1" x14ac:dyDescent="0.2">
      <c r="A3" s="1027" t="s">
        <v>332</v>
      </c>
      <c r="B3" s="1028"/>
      <c r="C3" s="1028"/>
      <c r="D3" s="1028"/>
      <c r="E3" s="1028"/>
      <c r="F3" s="1028"/>
      <c r="G3" s="1028"/>
      <c r="H3" s="1028"/>
      <c r="I3" s="1028"/>
      <c r="J3" s="1028"/>
      <c r="K3" s="1028"/>
    </row>
    <row r="4" spans="1:11" ht="15.75" x14ac:dyDescent="0.2">
      <c r="A4" s="1029">
        <v>2022</v>
      </c>
      <c r="B4" s="1030"/>
      <c r="C4" s="1030"/>
      <c r="D4" s="1030"/>
      <c r="E4" s="1030"/>
      <c r="F4" s="1030"/>
      <c r="G4" s="1030"/>
      <c r="H4" s="1030"/>
      <c r="I4" s="1030"/>
      <c r="J4" s="1030"/>
      <c r="K4" s="1030"/>
    </row>
    <row r="5" spans="1:11" ht="15.75" x14ac:dyDescent="0.2">
      <c r="A5" s="23" t="s">
        <v>160</v>
      </c>
      <c r="B5" s="22"/>
      <c r="C5" s="22"/>
      <c r="D5" s="22"/>
      <c r="E5" s="22"/>
      <c r="F5" s="22"/>
      <c r="G5"/>
      <c r="H5"/>
      <c r="I5"/>
      <c r="J5"/>
      <c r="K5" s="45" t="s">
        <v>161</v>
      </c>
    </row>
    <row r="6" spans="1:11" s="4" customFormat="1" ht="17.25" customHeight="1" thickBot="1" x14ac:dyDescent="0.25">
      <c r="A6" s="1031" t="s">
        <v>579</v>
      </c>
      <c r="B6" s="885" t="s">
        <v>24</v>
      </c>
      <c r="C6" s="885"/>
      <c r="D6" s="885"/>
      <c r="E6" s="885" t="s">
        <v>25</v>
      </c>
      <c r="F6" s="885"/>
      <c r="G6" s="885"/>
      <c r="H6" s="886" t="s">
        <v>0</v>
      </c>
      <c r="I6" s="886"/>
      <c r="J6" s="886"/>
      <c r="K6" s="1034" t="s">
        <v>580</v>
      </c>
    </row>
    <row r="7" spans="1:11" s="4" customFormat="1" ht="15.75" customHeight="1" thickBot="1" x14ac:dyDescent="0.25">
      <c r="A7" s="1032"/>
      <c r="B7" s="1037" t="s">
        <v>26</v>
      </c>
      <c r="C7" s="1037"/>
      <c r="D7" s="1037"/>
      <c r="E7" s="1037" t="s">
        <v>126</v>
      </c>
      <c r="F7" s="1037"/>
      <c r="G7" s="1037"/>
      <c r="H7" s="1038" t="s">
        <v>1</v>
      </c>
      <c r="I7" s="1038"/>
      <c r="J7" s="1038"/>
      <c r="K7" s="1035"/>
    </row>
    <row r="8" spans="1:11" s="4" customFormat="1" ht="10.5" customHeight="1" thickBot="1" x14ac:dyDescent="0.25">
      <c r="A8" s="1032"/>
      <c r="B8" s="993" t="s">
        <v>285</v>
      </c>
      <c r="C8" s="993" t="s">
        <v>286</v>
      </c>
      <c r="D8" s="991" t="s">
        <v>284</v>
      </c>
      <c r="E8" s="993" t="s">
        <v>285</v>
      </c>
      <c r="F8" s="993" t="s">
        <v>286</v>
      </c>
      <c r="G8" s="991" t="s">
        <v>284</v>
      </c>
      <c r="H8" s="993" t="s">
        <v>285</v>
      </c>
      <c r="I8" s="993" t="s">
        <v>286</v>
      </c>
      <c r="J8" s="991" t="s">
        <v>284</v>
      </c>
      <c r="K8" s="1035"/>
    </row>
    <row r="9" spans="1:11" s="4" customFormat="1" ht="20.25" customHeight="1" x14ac:dyDescent="0.2">
      <c r="A9" s="1033"/>
      <c r="B9" s="992"/>
      <c r="C9" s="992"/>
      <c r="D9" s="992"/>
      <c r="E9" s="992"/>
      <c r="F9" s="992"/>
      <c r="G9" s="992"/>
      <c r="H9" s="992"/>
      <c r="I9" s="992"/>
      <c r="J9" s="992"/>
      <c r="K9" s="1036"/>
    </row>
    <row r="10" spans="1:11" s="5" customFormat="1" ht="21" customHeight="1" thickBot="1" x14ac:dyDescent="0.25">
      <c r="A10" s="46" t="s">
        <v>697</v>
      </c>
      <c r="B10" s="130">
        <v>5</v>
      </c>
      <c r="C10" s="130">
        <v>31</v>
      </c>
      <c r="D10" s="207">
        <f>SUM(B10:C10)</f>
        <v>36</v>
      </c>
      <c r="E10" s="130">
        <v>3</v>
      </c>
      <c r="F10" s="130">
        <v>12</v>
      </c>
      <c r="G10" s="207">
        <f>SUM(E10:F10)</f>
        <v>15</v>
      </c>
      <c r="H10" s="207">
        <f t="shared" ref="H10:I25" si="0">B10+E10</f>
        <v>8</v>
      </c>
      <c r="I10" s="207">
        <f t="shared" si="0"/>
        <v>43</v>
      </c>
      <c r="J10" s="207">
        <f>SUM(H10:I10)</f>
        <v>51</v>
      </c>
      <c r="K10" s="398" t="s">
        <v>698</v>
      </c>
    </row>
    <row r="11" spans="1:11" s="5" customFormat="1" ht="21" customHeight="1" thickBot="1" x14ac:dyDescent="0.25">
      <c r="A11" s="278" t="s">
        <v>65</v>
      </c>
      <c r="B11" s="494">
        <v>2</v>
      </c>
      <c r="C11" s="494">
        <v>0</v>
      </c>
      <c r="D11" s="495">
        <f t="shared" ref="D11:D32" si="1">SUM(B11:C11)</f>
        <v>2</v>
      </c>
      <c r="E11" s="494">
        <v>2</v>
      </c>
      <c r="F11" s="494">
        <v>0</v>
      </c>
      <c r="G11" s="495">
        <f t="shared" ref="G11:G32" si="2">SUM(E11:F11)</f>
        <v>2</v>
      </c>
      <c r="H11" s="495">
        <f t="shared" si="0"/>
        <v>4</v>
      </c>
      <c r="I11" s="495">
        <f t="shared" si="0"/>
        <v>0</v>
      </c>
      <c r="J11" s="495">
        <f>SUM(H11:I11)</f>
        <v>4</v>
      </c>
      <c r="K11" s="399" t="s">
        <v>321</v>
      </c>
    </row>
    <row r="12" spans="1:11" s="5" customFormat="1" ht="21" customHeight="1" thickBot="1" x14ac:dyDescent="0.25">
      <c r="A12" s="95" t="s">
        <v>331</v>
      </c>
      <c r="B12" s="129">
        <v>1</v>
      </c>
      <c r="C12" s="129">
        <v>0</v>
      </c>
      <c r="D12" s="191">
        <f t="shared" si="1"/>
        <v>1</v>
      </c>
      <c r="E12" s="129">
        <v>1</v>
      </c>
      <c r="F12" s="129">
        <v>0</v>
      </c>
      <c r="G12" s="191">
        <f t="shared" si="2"/>
        <v>1</v>
      </c>
      <c r="H12" s="191">
        <f t="shared" si="0"/>
        <v>2</v>
      </c>
      <c r="I12" s="191">
        <f t="shared" si="0"/>
        <v>0</v>
      </c>
      <c r="J12" s="191">
        <f t="shared" ref="J12:J32" si="3">SUM(H12:I12)</f>
        <v>2</v>
      </c>
      <c r="K12" s="398" t="s">
        <v>322</v>
      </c>
    </row>
    <row r="13" spans="1:11" s="5" customFormat="1" ht="21" customHeight="1" thickBot="1" x14ac:dyDescent="0.25">
      <c r="A13" s="47" t="s">
        <v>66</v>
      </c>
      <c r="B13" s="131">
        <v>2</v>
      </c>
      <c r="C13" s="131">
        <v>0</v>
      </c>
      <c r="D13" s="192">
        <f t="shared" si="1"/>
        <v>2</v>
      </c>
      <c r="E13" s="131">
        <v>2</v>
      </c>
      <c r="F13" s="131">
        <v>0</v>
      </c>
      <c r="G13" s="192">
        <f t="shared" si="2"/>
        <v>2</v>
      </c>
      <c r="H13" s="192">
        <f t="shared" si="0"/>
        <v>4</v>
      </c>
      <c r="I13" s="192">
        <f t="shared" si="0"/>
        <v>0</v>
      </c>
      <c r="J13" s="192">
        <f t="shared" si="3"/>
        <v>4</v>
      </c>
      <c r="K13" s="399" t="s">
        <v>74</v>
      </c>
    </row>
    <row r="14" spans="1:11" s="5" customFormat="1" ht="21" customHeight="1" thickBot="1" x14ac:dyDescent="0.25">
      <c r="A14" s="95" t="s">
        <v>67</v>
      </c>
      <c r="B14" s="129">
        <v>5</v>
      </c>
      <c r="C14" s="129">
        <v>0</v>
      </c>
      <c r="D14" s="191">
        <f>SUM(B14:C14)</f>
        <v>5</v>
      </c>
      <c r="E14" s="129">
        <v>5</v>
      </c>
      <c r="F14" s="129">
        <v>0</v>
      </c>
      <c r="G14" s="191">
        <f t="shared" si="2"/>
        <v>5</v>
      </c>
      <c r="H14" s="191">
        <f t="shared" si="0"/>
        <v>10</v>
      </c>
      <c r="I14" s="191">
        <f t="shared" si="0"/>
        <v>0</v>
      </c>
      <c r="J14" s="191">
        <f t="shared" si="3"/>
        <v>10</v>
      </c>
      <c r="K14" s="398" t="s">
        <v>75</v>
      </c>
    </row>
    <row r="15" spans="1:11" s="5" customFormat="1" ht="21" customHeight="1" thickBot="1" x14ac:dyDescent="0.25">
      <c r="A15" s="47" t="s">
        <v>68</v>
      </c>
      <c r="B15" s="131">
        <v>2</v>
      </c>
      <c r="C15" s="131">
        <v>0</v>
      </c>
      <c r="D15" s="192">
        <f t="shared" si="1"/>
        <v>2</v>
      </c>
      <c r="E15" s="131">
        <v>2</v>
      </c>
      <c r="F15" s="131">
        <v>0</v>
      </c>
      <c r="G15" s="192">
        <f t="shared" si="2"/>
        <v>2</v>
      </c>
      <c r="H15" s="192">
        <f t="shared" si="0"/>
        <v>4</v>
      </c>
      <c r="I15" s="192">
        <f t="shared" si="0"/>
        <v>0</v>
      </c>
      <c r="J15" s="192">
        <f t="shared" si="3"/>
        <v>4</v>
      </c>
      <c r="K15" s="399" t="s">
        <v>323</v>
      </c>
    </row>
    <row r="16" spans="1:11" s="5" customFormat="1" ht="21" customHeight="1" thickBot="1" x14ac:dyDescent="0.25">
      <c r="A16" s="95" t="s">
        <v>622</v>
      </c>
      <c r="B16" s="129">
        <v>0</v>
      </c>
      <c r="C16" s="129">
        <v>1</v>
      </c>
      <c r="D16" s="191">
        <f t="shared" si="1"/>
        <v>1</v>
      </c>
      <c r="E16" s="129">
        <v>0</v>
      </c>
      <c r="F16" s="129">
        <v>0</v>
      </c>
      <c r="G16" s="191">
        <f t="shared" si="2"/>
        <v>0</v>
      </c>
      <c r="H16" s="191">
        <f t="shared" si="0"/>
        <v>0</v>
      </c>
      <c r="I16" s="191">
        <f t="shared" si="0"/>
        <v>1</v>
      </c>
      <c r="J16" s="191">
        <f t="shared" si="3"/>
        <v>1</v>
      </c>
      <c r="K16" s="398" t="s">
        <v>623</v>
      </c>
    </row>
    <row r="17" spans="1:11" s="5" customFormat="1" ht="27.95" customHeight="1" thickBot="1" x14ac:dyDescent="0.25">
      <c r="A17" s="47" t="s">
        <v>69</v>
      </c>
      <c r="B17" s="131">
        <v>1</v>
      </c>
      <c r="C17" s="131">
        <v>0</v>
      </c>
      <c r="D17" s="192">
        <f t="shared" si="1"/>
        <v>1</v>
      </c>
      <c r="E17" s="131">
        <v>0</v>
      </c>
      <c r="F17" s="131">
        <v>1</v>
      </c>
      <c r="G17" s="192">
        <f t="shared" si="2"/>
        <v>1</v>
      </c>
      <c r="H17" s="192">
        <f t="shared" si="0"/>
        <v>1</v>
      </c>
      <c r="I17" s="192">
        <f t="shared" si="0"/>
        <v>1</v>
      </c>
      <c r="J17" s="192">
        <f t="shared" si="3"/>
        <v>2</v>
      </c>
      <c r="K17" s="399" t="s">
        <v>324</v>
      </c>
    </row>
    <row r="18" spans="1:11" s="5" customFormat="1" ht="26.25" thickBot="1" x14ac:dyDescent="0.25">
      <c r="A18" s="95" t="s">
        <v>70</v>
      </c>
      <c r="B18" s="129">
        <v>0</v>
      </c>
      <c r="C18" s="129">
        <v>6</v>
      </c>
      <c r="D18" s="191">
        <f t="shared" si="1"/>
        <v>6</v>
      </c>
      <c r="E18" s="129">
        <v>0</v>
      </c>
      <c r="F18" s="129">
        <v>1</v>
      </c>
      <c r="G18" s="191">
        <f t="shared" si="2"/>
        <v>1</v>
      </c>
      <c r="H18" s="191">
        <f t="shared" si="0"/>
        <v>0</v>
      </c>
      <c r="I18" s="191">
        <f t="shared" si="0"/>
        <v>7</v>
      </c>
      <c r="J18" s="191">
        <f t="shared" si="3"/>
        <v>7</v>
      </c>
      <c r="K18" s="398" t="s">
        <v>325</v>
      </c>
    </row>
    <row r="19" spans="1:11" s="5" customFormat="1" ht="27.95" customHeight="1" thickBot="1" x14ac:dyDescent="0.25">
      <c r="A19" s="47" t="s">
        <v>243</v>
      </c>
      <c r="B19" s="131">
        <v>0</v>
      </c>
      <c r="C19" s="131">
        <v>6</v>
      </c>
      <c r="D19" s="192">
        <f t="shared" si="1"/>
        <v>6</v>
      </c>
      <c r="E19" s="131">
        <v>0</v>
      </c>
      <c r="F19" s="131">
        <v>0</v>
      </c>
      <c r="G19" s="192">
        <f t="shared" si="2"/>
        <v>0</v>
      </c>
      <c r="H19" s="192">
        <f t="shared" si="0"/>
        <v>0</v>
      </c>
      <c r="I19" s="192">
        <f t="shared" si="0"/>
        <v>6</v>
      </c>
      <c r="J19" s="192">
        <f t="shared" si="3"/>
        <v>6</v>
      </c>
      <c r="K19" s="399" t="s">
        <v>326</v>
      </c>
    </row>
    <row r="20" spans="1:11" s="5" customFormat="1" ht="26.25" thickBot="1" x14ac:dyDescent="0.25">
      <c r="A20" s="95" t="s">
        <v>71</v>
      </c>
      <c r="B20" s="129">
        <v>9</v>
      </c>
      <c r="C20" s="129">
        <v>0</v>
      </c>
      <c r="D20" s="191">
        <f t="shared" si="1"/>
        <v>9</v>
      </c>
      <c r="E20" s="129">
        <v>2</v>
      </c>
      <c r="F20" s="129">
        <v>0</v>
      </c>
      <c r="G20" s="191">
        <f t="shared" si="2"/>
        <v>2</v>
      </c>
      <c r="H20" s="191">
        <f t="shared" si="0"/>
        <v>11</v>
      </c>
      <c r="I20" s="191">
        <f t="shared" si="0"/>
        <v>0</v>
      </c>
      <c r="J20" s="191">
        <f t="shared" si="3"/>
        <v>11</v>
      </c>
      <c r="K20" s="398" t="s">
        <v>327</v>
      </c>
    </row>
    <row r="21" spans="1:11" s="5" customFormat="1" ht="21" customHeight="1" thickBot="1" x14ac:dyDescent="0.25">
      <c r="A21" s="47" t="s">
        <v>244</v>
      </c>
      <c r="B21" s="131">
        <v>0</v>
      </c>
      <c r="C21" s="131">
        <v>0</v>
      </c>
      <c r="D21" s="192">
        <f t="shared" si="1"/>
        <v>0</v>
      </c>
      <c r="E21" s="131">
        <v>0</v>
      </c>
      <c r="F21" s="131">
        <v>0</v>
      </c>
      <c r="G21" s="192">
        <f t="shared" si="2"/>
        <v>0</v>
      </c>
      <c r="H21" s="192">
        <f t="shared" si="0"/>
        <v>0</v>
      </c>
      <c r="I21" s="192">
        <f t="shared" si="0"/>
        <v>0</v>
      </c>
      <c r="J21" s="192">
        <f t="shared" si="3"/>
        <v>0</v>
      </c>
      <c r="K21" s="399" t="s">
        <v>328</v>
      </c>
    </row>
    <row r="22" spans="1:11" s="5" customFormat="1" ht="21" customHeight="1" thickBot="1" x14ac:dyDescent="0.25">
      <c r="A22" s="95" t="s">
        <v>245</v>
      </c>
      <c r="B22" s="129">
        <v>0</v>
      </c>
      <c r="C22" s="129">
        <v>6</v>
      </c>
      <c r="D22" s="191">
        <f t="shared" si="1"/>
        <v>6</v>
      </c>
      <c r="E22" s="129">
        <v>0</v>
      </c>
      <c r="F22" s="129">
        <v>5</v>
      </c>
      <c r="G22" s="191">
        <f t="shared" si="2"/>
        <v>5</v>
      </c>
      <c r="H22" s="191">
        <f t="shared" si="0"/>
        <v>0</v>
      </c>
      <c r="I22" s="191">
        <f t="shared" si="0"/>
        <v>11</v>
      </c>
      <c r="J22" s="191">
        <f t="shared" si="3"/>
        <v>11</v>
      </c>
      <c r="K22" s="398" t="s">
        <v>329</v>
      </c>
    </row>
    <row r="23" spans="1:11" s="5" customFormat="1" ht="21" customHeight="1" thickBot="1" x14ac:dyDescent="0.25">
      <c r="A23" s="47" t="s">
        <v>72</v>
      </c>
      <c r="B23" s="131">
        <v>0</v>
      </c>
      <c r="C23" s="131">
        <v>3</v>
      </c>
      <c r="D23" s="192">
        <f t="shared" si="1"/>
        <v>3</v>
      </c>
      <c r="E23" s="131">
        <v>0</v>
      </c>
      <c r="F23" s="131">
        <v>2</v>
      </c>
      <c r="G23" s="192">
        <f t="shared" si="2"/>
        <v>2</v>
      </c>
      <c r="H23" s="192">
        <f t="shared" si="0"/>
        <v>0</v>
      </c>
      <c r="I23" s="192">
        <f t="shared" si="0"/>
        <v>5</v>
      </c>
      <c r="J23" s="192">
        <f t="shared" si="3"/>
        <v>5</v>
      </c>
      <c r="K23" s="399" t="s">
        <v>76</v>
      </c>
    </row>
    <row r="24" spans="1:11" s="5" customFormat="1" ht="21" customHeight="1" thickBot="1" x14ac:dyDescent="0.25">
      <c r="A24" s="95" t="s">
        <v>176</v>
      </c>
      <c r="B24" s="129">
        <v>0</v>
      </c>
      <c r="C24" s="129">
        <v>5</v>
      </c>
      <c r="D24" s="191">
        <f t="shared" si="1"/>
        <v>5</v>
      </c>
      <c r="E24" s="129">
        <v>0</v>
      </c>
      <c r="F24" s="129">
        <v>0</v>
      </c>
      <c r="G24" s="191">
        <f t="shared" si="2"/>
        <v>0</v>
      </c>
      <c r="H24" s="191">
        <f t="shared" si="0"/>
        <v>0</v>
      </c>
      <c r="I24" s="191">
        <f t="shared" si="0"/>
        <v>5</v>
      </c>
      <c r="J24" s="191">
        <f t="shared" si="3"/>
        <v>5</v>
      </c>
      <c r="K24" s="398" t="s">
        <v>177</v>
      </c>
    </row>
    <row r="25" spans="1:11" s="5" customFormat="1" ht="21" customHeight="1" thickBot="1" x14ac:dyDescent="0.25">
      <c r="A25" s="47" t="s">
        <v>578</v>
      </c>
      <c r="B25" s="131">
        <v>0</v>
      </c>
      <c r="C25" s="131">
        <v>0</v>
      </c>
      <c r="D25" s="192">
        <f t="shared" si="1"/>
        <v>0</v>
      </c>
      <c r="E25" s="131">
        <v>0</v>
      </c>
      <c r="F25" s="131">
        <v>0</v>
      </c>
      <c r="G25" s="192">
        <f t="shared" si="2"/>
        <v>0</v>
      </c>
      <c r="H25" s="192">
        <f t="shared" si="0"/>
        <v>0</v>
      </c>
      <c r="I25" s="192">
        <f t="shared" si="0"/>
        <v>0</v>
      </c>
      <c r="J25" s="192">
        <f t="shared" si="3"/>
        <v>0</v>
      </c>
      <c r="K25" s="399" t="s">
        <v>635</v>
      </c>
    </row>
    <row r="26" spans="1:11" s="5" customFormat="1" ht="21" customHeight="1" thickBot="1" x14ac:dyDescent="0.25">
      <c r="A26" s="95" t="s">
        <v>178</v>
      </c>
      <c r="B26" s="129">
        <v>0</v>
      </c>
      <c r="C26" s="129">
        <v>22</v>
      </c>
      <c r="D26" s="191">
        <f t="shared" si="1"/>
        <v>22</v>
      </c>
      <c r="E26" s="129">
        <v>0</v>
      </c>
      <c r="F26" s="129">
        <v>0</v>
      </c>
      <c r="G26" s="191">
        <f t="shared" si="2"/>
        <v>0</v>
      </c>
      <c r="H26" s="191">
        <f t="shared" ref="H26:I32" si="4">B26+E26</f>
        <v>0</v>
      </c>
      <c r="I26" s="191">
        <f t="shared" si="4"/>
        <v>22</v>
      </c>
      <c r="J26" s="191">
        <f t="shared" si="3"/>
        <v>22</v>
      </c>
      <c r="K26" s="398" t="s">
        <v>330</v>
      </c>
    </row>
    <row r="27" spans="1:11" s="5" customFormat="1" ht="21" customHeight="1" thickBot="1" x14ac:dyDescent="0.25">
      <c r="A27" s="60" t="s">
        <v>709</v>
      </c>
      <c r="B27" s="193">
        <v>0</v>
      </c>
      <c r="C27" s="193">
        <v>0</v>
      </c>
      <c r="D27" s="192">
        <f t="shared" si="1"/>
        <v>0</v>
      </c>
      <c r="E27" s="193">
        <v>0</v>
      </c>
      <c r="F27" s="193">
        <v>0</v>
      </c>
      <c r="G27" s="192">
        <f t="shared" si="2"/>
        <v>0</v>
      </c>
      <c r="H27" s="192">
        <f t="shared" si="4"/>
        <v>0</v>
      </c>
      <c r="I27" s="192">
        <f t="shared" si="4"/>
        <v>0</v>
      </c>
      <c r="J27" s="192">
        <f t="shared" si="3"/>
        <v>0</v>
      </c>
      <c r="K27" s="544" t="s">
        <v>710</v>
      </c>
    </row>
    <row r="28" spans="1:11" s="5" customFormat="1" ht="21" customHeight="1" thickBot="1" x14ac:dyDescent="0.25">
      <c r="A28" s="282" t="s">
        <v>73</v>
      </c>
      <c r="B28" s="508">
        <v>0</v>
      </c>
      <c r="C28" s="508">
        <v>2</v>
      </c>
      <c r="D28" s="208">
        <f t="shared" si="1"/>
        <v>2</v>
      </c>
      <c r="E28" s="508">
        <v>0</v>
      </c>
      <c r="F28" s="508">
        <v>0</v>
      </c>
      <c r="G28" s="208">
        <f t="shared" si="2"/>
        <v>0</v>
      </c>
      <c r="H28" s="208">
        <f t="shared" si="4"/>
        <v>0</v>
      </c>
      <c r="I28" s="208">
        <f t="shared" si="4"/>
        <v>2</v>
      </c>
      <c r="J28" s="208">
        <f t="shared" si="3"/>
        <v>2</v>
      </c>
      <c r="K28" s="509" t="s">
        <v>77</v>
      </c>
    </row>
    <row r="29" spans="1:11" s="5" customFormat="1" ht="21" customHeight="1" thickBot="1" x14ac:dyDescent="0.25">
      <c r="A29" s="360" t="s">
        <v>699</v>
      </c>
      <c r="B29" s="499">
        <v>5</v>
      </c>
      <c r="C29" s="499">
        <v>19</v>
      </c>
      <c r="D29" s="466">
        <f t="shared" si="1"/>
        <v>24</v>
      </c>
      <c r="E29" s="499">
        <v>1</v>
      </c>
      <c r="F29" s="499">
        <v>2</v>
      </c>
      <c r="G29" s="466">
        <f t="shared" si="2"/>
        <v>3</v>
      </c>
      <c r="H29" s="466">
        <f t="shared" si="4"/>
        <v>6</v>
      </c>
      <c r="I29" s="466">
        <f t="shared" si="4"/>
        <v>21</v>
      </c>
      <c r="J29" s="466">
        <f t="shared" si="3"/>
        <v>27</v>
      </c>
      <c r="K29" s="500" t="s">
        <v>700</v>
      </c>
    </row>
    <row r="30" spans="1:11" s="5" customFormat="1" ht="21" customHeight="1" thickBot="1" x14ac:dyDescent="0.25">
      <c r="A30" s="496" t="s">
        <v>701</v>
      </c>
      <c r="B30" s="497">
        <v>0</v>
      </c>
      <c r="C30" s="497">
        <v>0</v>
      </c>
      <c r="D30" s="208">
        <f t="shared" si="1"/>
        <v>0</v>
      </c>
      <c r="E30" s="497">
        <v>0</v>
      </c>
      <c r="F30" s="497">
        <v>21</v>
      </c>
      <c r="G30" s="208">
        <f t="shared" si="2"/>
        <v>21</v>
      </c>
      <c r="H30" s="208">
        <f t="shared" si="4"/>
        <v>0</v>
      </c>
      <c r="I30" s="208">
        <f t="shared" si="4"/>
        <v>21</v>
      </c>
      <c r="J30" s="208">
        <f t="shared" si="3"/>
        <v>21</v>
      </c>
      <c r="K30" s="498" t="s">
        <v>702</v>
      </c>
    </row>
    <row r="31" spans="1:11" s="5" customFormat="1" ht="21" customHeight="1" thickBot="1" x14ac:dyDescent="0.25">
      <c r="A31" s="360" t="s">
        <v>703</v>
      </c>
      <c r="B31" s="499">
        <v>0</v>
      </c>
      <c r="C31" s="499">
        <v>2</v>
      </c>
      <c r="D31" s="466">
        <f t="shared" si="1"/>
        <v>2</v>
      </c>
      <c r="E31" s="499">
        <v>0</v>
      </c>
      <c r="F31" s="499">
        <v>0</v>
      </c>
      <c r="G31" s="466">
        <f t="shared" si="2"/>
        <v>0</v>
      </c>
      <c r="H31" s="466">
        <f t="shared" si="4"/>
        <v>0</v>
      </c>
      <c r="I31" s="466">
        <f t="shared" si="4"/>
        <v>2</v>
      </c>
      <c r="J31" s="466">
        <f t="shared" si="3"/>
        <v>2</v>
      </c>
      <c r="K31" s="500" t="s">
        <v>704</v>
      </c>
    </row>
    <row r="32" spans="1:11" s="38" customFormat="1" ht="21" customHeight="1" x14ac:dyDescent="0.2">
      <c r="A32" s="496" t="s">
        <v>705</v>
      </c>
      <c r="B32" s="497">
        <v>0</v>
      </c>
      <c r="C32" s="497">
        <v>5</v>
      </c>
      <c r="D32" s="208">
        <f t="shared" si="1"/>
        <v>5</v>
      </c>
      <c r="E32" s="497">
        <v>0</v>
      </c>
      <c r="F32" s="497">
        <v>0</v>
      </c>
      <c r="G32" s="208">
        <f t="shared" si="2"/>
        <v>0</v>
      </c>
      <c r="H32" s="208">
        <f t="shared" si="4"/>
        <v>0</v>
      </c>
      <c r="I32" s="208">
        <f t="shared" si="4"/>
        <v>5</v>
      </c>
      <c r="J32" s="208">
        <f t="shared" si="3"/>
        <v>5</v>
      </c>
      <c r="K32" s="498" t="s">
        <v>706</v>
      </c>
    </row>
    <row r="33" spans="1:11" s="6" customFormat="1" ht="21" customHeight="1" x14ac:dyDescent="0.2">
      <c r="A33" s="501" t="s">
        <v>2</v>
      </c>
      <c r="B33" s="502">
        <f t="shared" ref="B33:J33" si="5">SUM(B10:B32)</f>
        <v>32</v>
      </c>
      <c r="C33" s="502">
        <f t="shared" si="5"/>
        <v>108</v>
      </c>
      <c r="D33" s="502">
        <f t="shared" si="5"/>
        <v>140</v>
      </c>
      <c r="E33" s="502">
        <f t="shared" si="5"/>
        <v>18</v>
      </c>
      <c r="F33" s="502">
        <f t="shared" si="5"/>
        <v>44</v>
      </c>
      <c r="G33" s="502">
        <f t="shared" si="5"/>
        <v>62</v>
      </c>
      <c r="H33" s="502">
        <f t="shared" si="5"/>
        <v>50</v>
      </c>
      <c r="I33" s="502">
        <f t="shared" si="5"/>
        <v>152</v>
      </c>
      <c r="J33" s="502">
        <f t="shared" si="5"/>
        <v>202</v>
      </c>
      <c r="K33" s="83" t="s">
        <v>3</v>
      </c>
    </row>
    <row r="34" spans="1:11" x14ac:dyDescent="0.2">
      <c r="B34" s="25"/>
    </row>
    <row r="35" spans="1:11" x14ac:dyDescent="0.2">
      <c r="B35" s="25"/>
    </row>
  </sheetData>
  <mergeCells count="21">
    <mergeCell ref="E6:G6"/>
    <mergeCell ref="H6:J6"/>
    <mergeCell ref="H8:H9"/>
    <mergeCell ref="I8:I9"/>
    <mergeCell ref="J8:J9"/>
    <mergeCell ref="A1:K1"/>
    <mergeCell ref="A2:K2"/>
    <mergeCell ref="A3:K3"/>
    <mergeCell ref="A4:K4"/>
    <mergeCell ref="A6:A9"/>
    <mergeCell ref="K6:K9"/>
    <mergeCell ref="B7:D7"/>
    <mergeCell ref="E7:G7"/>
    <mergeCell ref="H7:J7"/>
    <mergeCell ref="B8:B9"/>
    <mergeCell ref="C8:C9"/>
    <mergeCell ref="D8:D9"/>
    <mergeCell ref="E8:E9"/>
    <mergeCell ref="F8:F9"/>
    <mergeCell ref="G8:G9"/>
    <mergeCell ref="B6:D6"/>
  </mergeCells>
  <printOptions horizontalCentered="1" verticalCentered="1"/>
  <pageMargins left="0" right="0" top="0" bottom="0.12" header="0" footer="0"/>
  <pageSetup paperSize="9" scale="8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Q54"/>
  <sheetViews>
    <sheetView rightToLeft="1" view="pageBreakPreview" zoomScaleNormal="100" zoomScaleSheetLayoutView="100" workbookViewId="0">
      <selection activeCell="S9" sqref="S9"/>
    </sheetView>
  </sheetViews>
  <sheetFormatPr defaultColWidth="10.42578125" defaultRowHeight="12.75" x14ac:dyDescent="0.2"/>
  <cols>
    <col min="1" max="1" width="11.28515625" style="295" customWidth="1"/>
    <col min="2" max="2" width="13.28515625" style="295" customWidth="1"/>
    <col min="3" max="3" width="8.85546875" style="295" bestFit="1" customWidth="1"/>
    <col min="4" max="4" width="9.5703125" style="295" customWidth="1"/>
    <col min="5" max="10" width="7.42578125" style="295" bestFit="1" customWidth="1"/>
    <col min="11" max="11" width="11.140625" style="295" customWidth="1"/>
    <col min="12" max="12" width="8.85546875" style="295" bestFit="1" customWidth="1"/>
    <col min="13" max="13" width="10.28515625" style="295" bestFit="1" customWidth="1"/>
    <col min="14" max="14" width="10.42578125" style="295" bestFit="1" customWidth="1"/>
    <col min="15" max="15" width="9.85546875" style="295" bestFit="1" customWidth="1"/>
    <col min="16" max="16" width="14.140625" style="295" customWidth="1"/>
    <col min="17" max="17" width="12.85546875" style="295" customWidth="1"/>
    <col min="18" max="16384" width="10.42578125" style="296"/>
  </cols>
  <sheetData>
    <row r="1" spans="1:17" s="11" customFormat="1" ht="18.75" thickBot="1" x14ac:dyDescent="0.3">
      <c r="A1" s="1059" t="s">
        <v>899</v>
      </c>
      <c r="B1" s="1060"/>
      <c r="C1" s="1060"/>
      <c r="D1" s="1060"/>
      <c r="E1" s="1060"/>
      <c r="F1" s="1060"/>
      <c r="G1" s="1060"/>
      <c r="H1" s="1060"/>
      <c r="I1" s="1060"/>
      <c r="J1" s="1060"/>
      <c r="K1" s="1060"/>
      <c r="L1" s="1060"/>
      <c r="M1" s="1060"/>
      <c r="N1" s="1060"/>
      <c r="O1" s="1060"/>
      <c r="P1" s="1060"/>
      <c r="Q1" s="1060"/>
    </row>
    <row r="2" spans="1:17" s="11" customFormat="1" ht="18.75" thickBot="1" x14ac:dyDescent="0.3">
      <c r="A2" s="1061" t="s">
        <v>750</v>
      </c>
      <c r="B2" s="1062"/>
      <c r="C2" s="1062"/>
      <c r="D2" s="1062"/>
      <c r="E2" s="1062"/>
      <c r="F2" s="1062"/>
      <c r="G2" s="1062"/>
      <c r="H2" s="1062"/>
      <c r="I2" s="1062"/>
      <c r="J2" s="1062"/>
      <c r="K2" s="1062"/>
      <c r="L2" s="1062"/>
      <c r="M2" s="1062"/>
      <c r="N2" s="1062"/>
      <c r="O2" s="1062"/>
      <c r="P2" s="1062"/>
      <c r="Q2" s="1062"/>
    </row>
    <row r="3" spans="1:17" s="12" customFormat="1" ht="33" customHeight="1" thickBot="1" x14ac:dyDescent="0.3">
      <c r="A3" s="1063" t="s">
        <v>919</v>
      </c>
      <c r="B3" s="1064"/>
      <c r="C3" s="1064"/>
      <c r="D3" s="1064"/>
      <c r="E3" s="1064"/>
      <c r="F3" s="1064"/>
      <c r="G3" s="1064"/>
      <c r="H3" s="1064"/>
      <c r="I3" s="1064"/>
      <c r="J3" s="1064"/>
      <c r="K3" s="1064"/>
      <c r="L3" s="1064"/>
      <c r="M3" s="1064"/>
      <c r="N3" s="1064"/>
      <c r="O3" s="1064"/>
      <c r="P3" s="1064"/>
      <c r="Q3" s="1064"/>
    </row>
    <row r="4" spans="1:17" s="12" customFormat="1" ht="16.5" thickBot="1" x14ac:dyDescent="0.3">
      <c r="A4" s="1064" t="s">
        <v>750</v>
      </c>
      <c r="B4" s="1064"/>
      <c r="C4" s="1064"/>
      <c r="D4" s="1064"/>
      <c r="E4" s="1064"/>
      <c r="F4" s="1064"/>
      <c r="G4" s="1064"/>
      <c r="H4" s="1064"/>
      <c r="I4" s="1064"/>
      <c r="J4" s="1064"/>
      <c r="K4" s="1064"/>
      <c r="L4" s="1064"/>
      <c r="M4" s="1064"/>
      <c r="N4" s="1064"/>
      <c r="O4" s="1064"/>
      <c r="P4" s="1064"/>
      <c r="Q4" s="1064"/>
    </row>
    <row r="5" spans="1:17" s="294" customFormat="1" ht="15.75" x14ac:dyDescent="0.25">
      <c r="A5" s="474" t="s">
        <v>163</v>
      </c>
      <c r="B5" s="475"/>
      <c r="C5" s="475"/>
      <c r="D5" s="475"/>
      <c r="E5" s="475"/>
      <c r="F5" s="475"/>
      <c r="G5" s="475"/>
      <c r="H5" s="475"/>
      <c r="I5" s="475"/>
      <c r="J5" s="475"/>
      <c r="K5" s="475"/>
      <c r="L5" s="475"/>
      <c r="M5" s="475"/>
      <c r="N5" s="475"/>
      <c r="O5" s="475"/>
      <c r="P5" s="475"/>
      <c r="Q5" s="476" t="s">
        <v>164</v>
      </c>
    </row>
    <row r="6" spans="1:17" ht="21.75" customHeight="1" x14ac:dyDescent="0.2">
      <c r="A6" s="1067" t="s">
        <v>692</v>
      </c>
      <c r="B6" s="1065" t="s">
        <v>695</v>
      </c>
      <c r="C6" s="478" t="s">
        <v>4</v>
      </c>
      <c r="D6" s="478" t="s">
        <v>5</v>
      </c>
      <c r="E6" s="478" t="s">
        <v>6</v>
      </c>
      <c r="F6" s="478" t="s">
        <v>7</v>
      </c>
      <c r="G6" s="478" t="s">
        <v>8</v>
      </c>
      <c r="H6" s="478" t="s">
        <v>42</v>
      </c>
      <c r="I6" s="478" t="s">
        <v>9</v>
      </c>
      <c r="J6" s="478" t="s">
        <v>43</v>
      </c>
      <c r="K6" s="478" t="s">
        <v>10</v>
      </c>
      <c r="L6" s="478" t="s">
        <v>44</v>
      </c>
      <c r="M6" s="478" t="s">
        <v>11</v>
      </c>
      <c r="N6" s="478" t="s">
        <v>12</v>
      </c>
      <c r="O6" s="479" t="s">
        <v>2</v>
      </c>
      <c r="P6" s="1069" t="s">
        <v>696</v>
      </c>
      <c r="Q6" s="1071" t="s">
        <v>693</v>
      </c>
    </row>
    <row r="7" spans="1:17" ht="21.75" customHeight="1" x14ac:dyDescent="0.2">
      <c r="A7" s="1068"/>
      <c r="B7" s="1066"/>
      <c r="C7" s="493" t="s">
        <v>13</v>
      </c>
      <c r="D7" s="493" t="s">
        <v>14</v>
      </c>
      <c r="E7" s="493" t="s">
        <v>15</v>
      </c>
      <c r="F7" s="493" t="s">
        <v>16</v>
      </c>
      <c r="G7" s="493" t="s">
        <v>17</v>
      </c>
      <c r="H7" s="493" t="s">
        <v>18</v>
      </c>
      <c r="I7" s="493" t="s">
        <v>19</v>
      </c>
      <c r="J7" s="493" t="s">
        <v>20</v>
      </c>
      <c r="K7" s="493" t="s">
        <v>21</v>
      </c>
      <c r="L7" s="493" t="s">
        <v>45</v>
      </c>
      <c r="M7" s="493" t="s">
        <v>22</v>
      </c>
      <c r="N7" s="493" t="s">
        <v>23</v>
      </c>
      <c r="O7" s="477" t="s">
        <v>3</v>
      </c>
      <c r="P7" s="1070"/>
      <c r="Q7" s="1072"/>
    </row>
    <row r="8" spans="1:17" ht="26.25" customHeight="1" thickBot="1" x14ac:dyDescent="0.25">
      <c r="A8" s="1050">
        <v>2018</v>
      </c>
      <c r="B8" s="579" t="s">
        <v>684</v>
      </c>
      <c r="C8" s="580">
        <v>688606</v>
      </c>
      <c r="D8" s="580">
        <v>694680</v>
      </c>
      <c r="E8" s="580">
        <v>731016</v>
      </c>
      <c r="F8" s="580">
        <v>742588</v>
      </c>
      <c r="G8" s="580">
        <v>713055</v>
      </c>
      <c r="H8" s="580">
        <v>723052</v>
      </c>
      <c r="I8" s="580">
        <v>624043</v>
      </c>
      <c r="J8" s="580">
        <v>515855</v>
      </c>
      <c r="K8" s="580">
        <v>631258</v>
      </c>
      <c r="L8" s="580">
        <v>708578</v>
      </c>
      <c r="M8" s="580">
        <v>713610</v>
      </c>
      <c r="N8" s="580">
        <v>764630</v>
      </c>
      <c r="O8" s="581">
        <f t="shared" ref="O8:O16" si="0">SUM(C8:N8)</f>
        <v>8250971</v>
      </c>
      <c r="P8" s="767" t="s">
        <v>688</v>
      </c>
      <c r="Q8" s="1039">
        <v>2018</v>
      </c>
    </row>
    <row r="9" spans="1:17" ht="26.25" customHeight="1" thickBot="1" x14ac:dyDescent="0.25">
      <c r="A9" s="1051"/>
      <c r="B9" s="582" t="s">
        <v>685</v>
      </c>
      <c r="C9" s="583">
        <f t="shared" ref="C9:N9" si="1">C8*55%</f>
        <v>378733.30000000005</v>
      </c>
      <c r="D9" s="583">
        <f t="shared" si="1"/>
        <v>382074.00000000006</v>
      </c>
      <c r="E9" s="583">
        <f t="shared" si="1"/>
        <v>402058.80000000005</v>
      </c>
      <c r="F9" s="583">
        <f t="shared" si="1"/>
        <v>408423.4</v>
      </c>
      <c r="G9" s="583">
        <f t="shared" si="1"/>
        <v>392180.25000000006</v>
      </c>
      <c r="H9" s="583">
        <f t="shared" si="1"/>
        <v>397678.60000000003</v>
      </c>
      <c r="I9" s="583">
        <f t="shared" si="1"/>
        <v>343223.65</v>
      </c>
      <c r="J9" s="583">
        <f t="shared" si="1"/>
        <v>283720.25</v>
      </c>
      <c r="K9" s="583">
        <f t="shared" si="1"/>
        <v>347191.9</v>
      </c>
      <c r="L9" s="583">
        <f t="shared" si="1"/>
        <v>389717.9</v>
      </c>
      <c r="M9" s="583">
        <f t="shared" si="1"/>
        <v>392485.50000000006</v>
      </c>
      <c r="N9" s="583">
        <f t="shared" si="1"/>
        <v>420546.50000000006</v>
      </c>
      <c r="O9" s="584">
        <f t="shared" si="0"/>
        <v>4538034.05</v>
      </c>
      <c r="P9" s="592" t="s">
        <v>694</v>
      </c>
      <c r="Q9" s="1040"/>
    </row>
    <row r="10" spans="1:17" ht="26.25" customHeight="1" x14ac:dyDescent="0.2">
      <c r="A10" s="1052"/>
      <c r="B10" s="585" t="s">
        <v>686</v>
      </c>
      <c r="C10" s="586">
        <v>171637</v>
      </c>
      <c r="D10" s="586">
        <v>159238</v>
      </c>
      <c r="E10" s="586">
        <v>158710</v>
      </c>
      <c r="F10" s="586">
        <v>142297</v>
      </c>
      <c r="G10" s="586">
        <v>134151</v>
      </c>
      <c r="H10" s="586">
        <v>129746</v>
      </c>
      <c r="I10" s="586">
        <v>176117</v>
      </c>
      <c r="J10" s="586">
        <v>186859</v>
      </c>
      <c r="K10" s="586">
        <v>187044</v>
      </c>
      <c r="L10" s="586">
        <v>221449</v>
      </c>
      <c r="M10" s="586">
        <v>193980</v>
      </c>
      <c r="N10" s="586">
        <v>246126</v>
      </c>
      <c r="O10" s="587">
        <f t="shared" si="0"/>
        <v>2107354</v>
      </c>
      <c r="P10" s="768" t="s">
        <v>687</v>
      </c>
      <c r="Q10" s="1041"/>
    </row>
    <row r="11" spans="1:17" ht="26.25" customHeight="1" thickBot="1" x14ac:dyDescent="0.25">
      <c r="A11" s="1053">
        <v>2019</v>
      </c>
      <c r="B11" s="597" t="s">
        <v>684</v>
      </c>
      <c r="C11" s="598">
        <v>664857</v>
      </c>
      <c r="D11" s="598">
        <v>647450</v>
      </c>
      <c r="E11" s="598">
        <v>698608</v>
      </c>
      <c r="F11" s="598">
        <v>733835</v>
      </c>
      <c r="G11" s="598">
        <v>461576</v>
      </c>
      <c r="H11" s="598">
        <v>367700</v>
      </c>
      <c r="I11" s="598">
        <v>336440</v>
      </c>
      <c r="J11" s="598">
        <v>802882</v>
      </c>
      <c r="K11" s="598">
        <v>1031875</v>
      </c>
      <c r="L11" s="598">
        <v>1147796</v>
      </c>
      <c r="M11" s="598">
        <v>1511946</v>
      </c>
      <c r="N11" s="598">
        <v>1628536</v>
      </c>
      <c r="O11" s="599">
        <f t="shared" si="0"/>
        <v>10033501</v>
      </c>
      <c r="P11" s="600" t="s">
        <v>688</v>
      </c>
      <c r="Q11" s="1042">
        <v>2019</v>
      </c>
    </row>
    <row r="12" spans="1:17" ht="26.25" customHeight="1" thickBot="1" x14ac:dyDescent="0.25">
      <c r="A12" s="1054"/>
      <c r="B12" s="481" t="s">
        <v>685</v>
      </c>
      <c r="C12" s="529">
        <f t="shared" ref="C12:N12" si="2">C11*55%</f>
        <v>365671.35000000003</v>
      </c>
      <c r="D12" s="529">
        <f t="shared" si="2"/>
        <v>356097.5</v>
      </c>
      <c r="E12" s="529">
        <f t="shared" si="2"/>
        <v>384234.4</v>
      </c>
      <c r="F12" s="529">
        <f t="shared" si="2"/>
        <v>403609.25000000006</v>
      </c>
      <c r="G12" s="529">
        <f t="shared" si="2"/>
        <v>253866.80000000002</v>
      </c>
      <c r="H12" s="529">
        <f t="shared" si="2"/>
        <v>202235.00000000003</v>
      </c>
      <c r="I12" s="529">
        <f t="shared" si="2"/>
        <v>185042.00000000003</v>
      </c>
      <c r="J12" s="529">
        <f t="shared" si="2"/>
        <v>441585.10000000003</v>
      </c>
      <c r="K12" s="529">
        <f t="shared" si="2"/>
        <v>567531.25</v>
      </c>
      <c r="L12" s="529">
        <f t="shared" si="2"/>
        <v>631287.80000000005</v>
      </c>
      <c r="M12" s="529">
        <f t="shared" si="2"/>
        <v>831570.3</v>
      </c>
      <c r="N12" s="529">
        <f t="shared" si="2"/>
        <v>895694.8</v>
      </c>
      <c r="O12" s="530">
        <f t="shared" si="0"/>
        <v>5518425.5499999998</v>
      </c>
      <c r="P12" s="601" t="s">
        <v>694</v>
      </c>
      <c r="Q12" s="1043"/>
    </row>
    <row r="13" spans="1:17" ht="26.25" customHeight="1" x14ac:dyDescent="0.2">
      <c r="A13" s="1055"/>
      <c r="B13" s="602" t="s">
        <v>686</v>
      </c>
      <c r="C13" s="603">
        <v>203522</v>
      </c>
      <c r="D13" s="603">
        <v>201824</v>
      </c>
      <c r="E13" s="603">
        <v>202683</v>
      </c>
      <c r="F13" s="603">
        <v>200145</v>
      </c>
      <c r="G13" s="603">
        <v>118641</v>
      </c>
      <c r="H13" s="603">
        <v>127026</v>
      </c>
      <c r="I13" s="603">
        <v>117545</v>
      </c>
      <c r="J13" s="603">
        <v>116357</v>
      </c>
      <c r="K13" s="603">
        <v>168294</v>
      </c>
      <c r="L13" s="603">
        <v>178713</v>
      </c>
      <c r="M13" s="603">
        <v>220674</v>
      </c>
      <c r="N13" s="603">
        <v>289876</v>
      </c>
      <c r="O13" s="604">
        <f t="shared" si="0"/>
        <v>2145300</v>
      </c>
      <c r="P13" s="605" t="s">
        <v>687</v>
      </c>
      <c r="Q13" s="1044"/>
    </row>
    <row r="14" spans="1:17" ht="26.25" customHeight="1" thickBot="1" x14ac:dyDescent="0.25">
      <c r="A14" s="1056">
        <v>2020</v>
      </c>
      <c r="B14" s="579" t="s">
        <v>684</v>
      </c>
      <c r="C14" s="580">
        <v>1175675</v>
      </c>
      <c r="D14" s="580">
        <v>1263313</v>
      </c>
      <c r="E14" s="580">
        <v>732374</v>
      </c>
      <c r="F14" s="580">
        <v>132256</v>
      </c>
      <c r="G14" s="580">
        <v>175712</v>
      </c>
      <c r="H14" s="580">
        <v>379940</v>
      </c>
      <c r="I14" s="580">
        <v>606483</v>
      </c>
      <c r="J14" s="580">
        <v>696694</v>
      </c>
      <c r="K14" s="580">
        <v>888452</v>
      </c>
      <c r="L14" s="580">
        <v>1092309</v>
      </c>
      <c r="M14" s="580">
        <v>499245</v>
      </c>
      <c r="N14" s="580">
        <v>1182094</v>
      </c>
      <c r="O14" s="581">
        <f t="shared" si="0"/>
        <v>8824547</v>
      </c>
      <c r="P14" s="769" t="s">
        <v>688</v>
      </c>
      <c r="Q14" s="1045">
        <v>2020</v>
      </c>
    </row>
    <row r="15" spans="1:17" ht="26.25" customHeight="1" thickBot="1" x14ac:dyDescent="0.25">
      <c r="A15" s="1051"/>
      <c r="B15" s="582" t="s">
        <v>685</v>
      </c>
      <c r="C15" s="583">
        <f t="shared" ref="C15:N15" si="3">C14*55%</f>
        <v>646621.25</v>
      </c>
      <c r="D15" s="583">
        <f t="shared" si="3"/>
        <v>694822.15</v>
      </c>
      <c r="E15" s="583">
        <f t="shared" si="3"/>
        <v>402805.7</v>
      </c>
      <c r="F15" s="583">
        <f t="shared" si="3"/>
        <v>72740.800000000003</v>
      </c>
      <c r="G15" s="583">
        <f t="shared" si="3"/>
        <v>96641.600000000006</v>
      </c>
      <c r="H15" s="583">
        <f t="shared" si="3"/>
        <v>208967.00000000003</v>
      </c>
      <c r="I15" s="583">
        <f t="shared" si="3"/>
        <v>333565.65000000002</v>
      </c>
      <c r="J15" s="583">
        <f t="shared" si="3"/>
        <v>383181.7</v>
      </c>
      <c r="K15" s="583">
        <f t="shared" si="3"/>
        <v>488648.60000000003</v>
      </c>
      <c r="L15" s="583">
        <f t="shared" si="3"/>
        <v>600769.95000000007</v>
      </c>
      <c r="M15" s="583">
        <f t="shared" si="3"/>
        <v>274584.75</v>
      </c>
      <c r="N15" s="583">
        <f t="shared" si="3"/>
        <v>650151.70000000007</v>
      </c>
      <c r="O15" s="584">
        <f t="shared" si="0"/>
        <v>4853500.8500000006</v>
      </c>
      <c r="P15" s="592" t="s">
        <v>694</v>
      </c>
      <c r="Q15" s="1040"/>
    </row>
    <row r="16" spans="1:17" ht="26.25" customHeight="1" x14ac:dyDescent="0.2">
      <c r="A16" s="1052"/>
      <c r="B16" s="585" t="s">
        <v>686</v>
      </c>
      <c r="C16" s="586">
        <v>109333</v>
      </c>
      <c r="D16" s="586">
        <v>97499</v>
      </c>
      <c r="E16" s="586">
        <v>74994</v>
      </c>
      <c r="F16" s="586">
        <v>1579</v>
      </c>
      <c r="G16" s="586">
        <v>355</v>
      </c>
      <c r="H16" s="586">
        <v>415</v>
      </c>
      <c r="I16" s="586">
        <v>4121</v>
      </c>
      <c r="J16" s="586">
        <v>83022</v>
      </c>
      <c r="K16" s="586">
        <v>111010</v>
      </c>
      <c r="L16" s="586">
        <v>192343</v>
      </c>
      <c r="M16" s="586">
        <v>115989</v>
      </c>
      <c r="N16" s="586">
        <v>222564</v>
      </c>
      <c r="O16" s="587">
        <f t="shared" si="0"/>
        <v>1013224</v>
      </c>
      <c r="P16" s="768" t="s">
        <v>687</v>
      </c>
      <c r="Q16" s="1041"/>
    </row>
    <row r="17" spans="1:17" ht="26.25" customHeight="1" thickBot="1" x14ac:dyDescent="0.25">
      <c r="A17" s="1053">
        <v>2021</v>
      </c>
      <c r="B17" s="597" t="s">
        <v>684</v>
      </c>
      <c r="C17" s="598">
        <v>993564</v>
      </c>
      <c r="D17" s="598">
        <v>910665</v>
      </c>
      <c r="E17" s="598">
        <v>875013</v>
      </c>
      <c r="F17" s="598">
        <v>773433</v>
      </c>
      <c r="G17" s="598">
        <v>870987</v>
      </c>
      <c r="H17" s="598">
        <v>840285</v>
      </c>
      <c r="I17" s="598">
        <v>820977</v>
      </c>
      <c r="J17" s="598">
        <v>819972</v>
      </c>
      <c r="K17" s="598">
        <v>1011528</v>
      </c>
      <c r="L17" s="598">
        <v>1023627</v>
      </c>
      <c r="M17" s="598">
        <v>1167522</v>
      </c>
      <c r="N17" s="598">
        <v>1458390</v>
      </c>
      <c r="O17" s="599">
        <f t="shared" ref="O17:O19" si="4">SUM(C17:N17)</f>
        <v>11565963</v>
      </c>
      <c r="P17" s="600" t="s">
        <v>688</v>
      </c>
      <c r="Q17" s="1042">
        <v>2021</v>
      </c>
    </row>
    <row r="18" spans="1:17" ht="26.25" customHeight="1" thickBot="1" x14ac:dyDescent="0.25">
      <c r="A18" s="1054"/>
      <c r="B18" s="481" t="s">
        <v>685</v>
      </c>
      <c r="C18" s="529">
        <v>546460</v>
      </c>
      <c r="D18" s="529">
        <v>450866</v>
      </c>
      <c r="E18" s="529">
        <v>511260</v>
      </c>
      <c r="F18" s="529">
        <v>425388</v>
      </c>
      <c r="G18" s="529">
        <v>479042</v>
      </c>
      <c r="H18" s="529">
        <v>462150</v>
      </c>
      <c r="I18" s="529">
        <v>481536</v>
      </c>
      <c r="J18" s="529">
        <v>470984</v>
      </c>
      <c r="K18" s="529">
        <v>556340</v>
      </c>
      <c r="L18" s="529">
        <v>562999</v>
      </c>
      <c r="M18" s="529">
        <v>622140</v>
      </c>
      <c r="N18" s="529">
        <v>792115</v>
      </c>
      <c r="O18" s="530">
        <f t="shared" si="4"/>
        <v>6361280</v>
      </c>
      <c r="P18" s="601" t="s">
        <v>694</v>
      </c>
      <c r="Q18" s="1043"/>
    </row>
    <row r="19" spans="1:17" ht="26.25" customHeight="1" x14ac:dyDescent="0.2">
      <c r="A19" s="1057"/>
      <c r="B19" s="606" t="s">
        <v>686</v>
      </c>
      <c r="C19" s="607">
        <v>176135</v>
      </c>
      <c r="D19" s="607">
        <v>163442</v>
      </c>
      <c r="E19" s="607">
        <v>119955</v>
      </c>
      <c r="F19" s="607">
        <v>67307</v>
      </c>
      <c r="G19" s="607">
        <v>73583</v>
      </c>
      <c r="H19" s="607">
        <v>80517</v>
      </c>
      <c r="I19" s="607">
        <v>77568</v>
      </c>
      <c r="J19" s="607">
        <v>82120</v>
      </c>
      <c r="K19" s="607">
        <v>110194</v>
      </c>
      <c r="L19" s="607">
        <v>130803</v>
      </c>
      <c r="M19" s="607">
        <v>123891</v>
      </c>
      <c r="N19" s="607">
        <v>159810</v>
      </c>
      <c r="O19" s="608">
        <f t="shared" si="4"/>
        <v>1365325</v>
      </c>
      <c r="P19" s="609" t="s">
        <v>687</v>
      </c>
      <c r="Q19" s="1046"/>
    </row>
    <row r="20" spans="1:17" ht="26.25" customHeight="1" thickBot="1" x14ac:dyDescent="0.25">
      <c r="A20" s="1050">
        <v>2022</v>
      </c>
      <c r="B20" s="588" t="s">
        <v>684</v>
      </c>
      <c r="C20" s="589">
        <v>728662</v>
      </c>
      <c r="D20" s="589">
        <v>722927</v>
      </c>
      <c r="E20" s="589">
        <v>795134</v>
      </c>
      <c r="F20" s="589">
        <v>662081</v>
      </c>
      <c r="G20" s="589">
        <v>768718</v>
      </c>
      <c r="H20" s="589">
        <v>716361</v>
      </c>
      <c r="I20" s="589">
        <v>826678</v>
      </c>
      <c r="J20" s="589">
        <v>989834</v>
      </c>
      <c r="K20" s="589">
        <v>1200586</v>
      </c>
      <c r="L20" s="589">
        <v>1365141</v>
      </c>
      <c r="M20" s="589">
        <v>1769044</v>
      </c>
      <c r="N20" s="589">
        <v>3637417</v>
      </c>
      <c r="O20" s="590">
        <f t="shared" ref="O20:O22" si="5">SUM(C20:N20)</f>
        <v>14182583</v>
      </c>
      <c r="P20" s="591" t="s">
        <v>688</v>
      </c>
      <c r="Q20" s="1047">
        <v>2022</v>
      </c>
    </row>
    <row r="21" spans="1:17" ht="26.25" customHeight="1" thickBot="1" x14ac:dyDescent="0.25">
      <c r="A21" s="1051"/>
      <c r="B21" s="582" t="s">
        <v>685</v>
      </c>
      <c r="C21" s="583">
        <v>400764</v>
      </c>
      <c r="D21" s="583">
        <v>397610</v>
      </c>
      <c r="E21" s="583">
        <v>405518</v>
      </c>
      <c r="F21" s="583">
        <v>324420</v>
      </c>
      <c r="G21" s="583">
        <v>407420</v>
      </c>
      <c r="H21" s="583">
        <v>429816</v>
      </c>
      <c r="I21" s="583">
        <v>487740</v>
      </c>
      <c r="J21" s="583">
        <v>544408</v>
      </c>
      <c r="K21" s="583">
        <v>600293</v>
      </c>
      <c r="L21" s="583">
        <v>805435</v>
      </c>
      <c r="M21" s="583">
        <v>1061426</v>
      </c>
      <c r="N21" s="583">
        <v>2546190</v>
      </c>
      <c r="O21" s="584">
        <f t="shared" si="5"/>
        <v>8411040</v>
      </c>
      <c r="P21" s="592" t="s">
        <v>694</v>
      </c>
      <c r="Q21" s="1048"/>
    </row>
    <row r="22" spans="1:17" ht="26.25" customHeight="1" x14ac:dyDescent="0.2">
      <c r="A22" s="1058"/>
      <c r="B22" s="593" t="s">
        <v>686</v>
      </c>
      <c r="C22" s="594">
        <v>154110</v>
      </c>
      <c r="D22" s="594">
        <v>147518</v>
      </c>
      <c r="E22" s="594">
        <v>171198</v>
      </c>
      <c r="F22" s="594">
        <v>104120</v>
      </c>
      <c r="G22" s="594">
        <v>161477</v>
      </c>
      <c r="H22" s="594">
        <v>133077</v>
      </c>
      <c r="I22" s="594">
        <v>110750</v>
      </c>
      <c r="J22" s="594">
        <v>109165</v>
      </c>
      <c r="K22" s="594">
        <v>138672</v>
      </c>
      <c r="L22" s="594">
        <v>150627</v>
      </c>
      <c r="M22" s="594">
        <v>215025</v>
      </c>
      <c r="N22" s="594">
        <v>272901</v>
      </c>
      <c r="O22" s="595">
        <f t="shared" si="5"/>
        <v>1868640</v>
      </c>
      <c r="P22" s="596" t="s">
        <v>687</v>
      </c>
      <c r="Q22" s="1049"/>
    </row>
    <row r="23" spans="1:17" ht="40.5" customHeight="1" thickBot="1" x14ac:dyDescent="0.25">
      <c r="A23" s="1077" t="s">
        <v>610</v>
      </c>
      <c r="B23" s="1078"/>
      <c r="C23" s="1078"/>
      <c r="D23" s="1078"/>
      <c r="E23" s="1078"/>
      <c r="F23" s="1078"/>
      <c r="G23" s="1078"/>
      <c r="H23" s="1079"/>
      <c r="I23" s="480"/>
      <c r="J23" s="1073" t="s">
        <v>672</v>
      </c>
      <c r="K23" s="1074"/>
      <c r="L23" s="1074"/>
      <c r="M23" s="1074"/>
      <c r="N23" s="1074"/>
      <c r="O23" s="1074"/>
      <c r="P23" s="1074"/>
      <c r="Q23" s="1074"/>
    </row>
    <row r="24" spans="1:17" ht="40.5" customHeight="1" thickBot="1" x14ac:dyDescent="0.25">
      <c r="A24" s="1080" t="s">
        <v>611</v>
      </c>
      <c r="B24" s="1081"/>
      <c r="C24" s="1081"/>
      <c r="D24" s="1081"/>
      <c r="E24" s="1081"/>
      <c r="F24" s="1081"/>
      <c r="G24" s="1081"/>
      <c r="H24" s="1082"/>
      <c r="I24" s="427"/>
      <c r="J24" s="1075" t="s">
        <v>673</v>
      </c>
      <c r="K24" s="1076"/>
      <c r="L24" s="1076"/>
      <c r="M24" s="1076"/>
      <c r="N24" s="1076"/>
      <c r="O24" s="1076"/>
      <c r="P24" s="1076"/>
      <c r="Q24" s="1076"/>
    </row>
    <row r="25" spans="1:17" ht="26.25" customHeight="1" thickBot="1" x14ac:dyDescent="0.25">
      <c r="A25" s="1083" t="s">
        <v>612</v>
      </c>
      <c r="B25" s="1084"/>
      <c r="C25" s="1084"/>
      <c r="D25" s="1084"/>
      <c r="E25" s="1084"/>
      <c r="F25" s="1084"/>
      <c r="G25" s="1084"/>
      <c r="H25" s="1085"/>
      <c r="I25" s="427"/>
      <c r="J25" s="1075" t="s">
        <v>636</v>
      </c>
      <c r="K25" s="1076"/>
      <c r="L25" s="1076"/>
      <c r="M25" s="1076"/>
      <c r="N25" s="1076"/>
      <c r="O25" s="1076"/>
      <c r="P25" s="1076"/>
      <c r="Q25" s="1076"/>
    </row>
    <row r="49" spans="1:4" x14ac:dyDescent="0.2">
      <c r="A49" s="296"/>
    </row>
    <row r="52" spans="1:4" ht="25.5" x14ac:dyDescent="0.2">
      <c r="D52" s="473" t="s">
        <v>688</v>
      </c>
    </row>
    <row r="53" spans="1:4" x14ac:dyDescent="0.2">
      <c r="D53" s="473"/>
    </row>
    <row r="54" spans="1:4" x14ac:dyDescent="0.2">
      <c r="D54" s="295" t="s">
        <v>687</v>
      </c>
    </row>
  </sheetData>
  <mergeCells count="24">
    <mergeCell ref="J23:Q23"/>
    <mergeCell ref="J24:Q24"/>
    <mergeCell ref="J25:Q25"/>
    <mergeCell ref="A23:H23"/>
    <mergeCell ref="A24:H24"/>
    <mergeCell ref="A25:H25"/>
    <mergeCell ref="A1:Q1"/>
    <mergeCell ref="A2:Q2"/>
    <mergeCell ref="A3:Q3"/>
    <mergeCell ref="A4:Q4"/>
    <mergeCell ref="B6:B7"/>
    <mergeCell ref="A6:A7"/>
    <mergeCell ref="P6:P7"/>
    <mergeCell ref="Q6:Q7"/>
    <mergeCell ref="A8:A10"/>
    <mergeCell ref="A11:A13"/>
    <mergeCell ref="A14:A16"/>
    <mergeCell ref="A17:A19"/>
    <mergeCell ref="A20:A22"/>
    <mergeCell ref="Q8:Q10"/>
    <mergeCell ref="Q11:Q13"/>
    <mergeCell ref="Q14:Q16"/>
    <mergeCell ref="Q17:Q19"/>
    <mergeCell ref="Q20:Q22"/>
  </mergeCells>
  <printOptions horizontalCentered="1"/>
  <pageMargins left="0" right="0" top="0.74803149606299213" bottom="0" header="0" footer="0"/>
  <pageSetup paperSize="9" scale="8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G48"/>
  <sheetViews>
    <sheetView rightToLeft="1" view="pageBreakPreview" zoomScale="90" zoomScaleNormal="100" zoomScaleSheetLayoutView="90" workbookViewId="0">
      <selection activeCell="K7" sqref="K7"/>
    </sheetView>
  </sheetViews>
  <sheetFormatPr defaultRowHeight="12.75" x14ac:dyDescent="0.2"/>
  <cols>
    <col min="1" max="1" width="25.7109375" customWidth="1"/>
    <col min="2" max="6" width="9.5703125" customWidth="1"/>
    <col min="7" max="7" width="25.7109375" customWidth="1"/>
  </cols>
  <sheetData>
    <row r="1" spans="1:7" s="11" customFormat="1" ht="18" x14ac:dyDescent="0.25">
      <c r="A1" s="986" t="s">
        <v>805</v>
      </c>
      <c r="B1" s="987"/>
      <c r="C1" s="987"/>
      <c r="D1" s="987"/>
      <c r="E1" s="987"/>
      <c r="F1" s="987"/>
      <c r="G1" s="987"/>
    </row>
    <row r="2" spans="1:7" s="11" customFormat="1" ht="18" x14ac:dyDescent="0.25">
      <c r="A2" s="839" t="s">
        <v>750</v>
      </c>
      <c r="B2" s="840"/>
      <c r="C2" s="840"/>
      <c r="D2" s="840"/>
      <c r="E2" s="840"/>
      <c r="F2" s="840"/>
      <c r="G2" s="840"/>
    </row>
    <row r="3" spans="1:7" s="12" customFormat="1" ht="32.25" customHeight="1" x14ac:dyDescent="0.25">
      <c r="A3" s="1086" t="s">
        <v>920</v>
      </c>
      <c r="B3" s="990"/>
      <c r="C3" s="990"/>
      <c r="D3" s="990"/>
      <c r="E3" s="990"/>
      <c r="F3" s="990"/>
      <c r="G3" s="990"/>
    </row>
    <row r="4" spans="1:7" s="12" customFormat="1" ht="15.75" x14ac:dyDescent="0.25">
      <c r="A4" s="990" t="s">
        <v>750</v>
      </c>
      <c r="B4" s="990"/>
      <c r="C4" s="990"/>
      <c r="D4" s="990"/>
      <c r="E4" s="990"/>
      <c r="F4" s="990"/>
      <c r="G4" s="990"/>
    </row>
    <row r="5" spans="1:7" s="147" customFormat="1" ht="21" customHeight="1" x14ac:dyDescent="0.2">
      <c r="A5" s="23" t="s">
        <v>162</v>
      </c>
      <c r="B5" s="395"/>
      <c r="C5" s="396"/>
      <c r="D5" s="396"/>
      <c r="E5" s="396"/>
      <c r="F5" s="396"/>
      <c r="G5" s="397" t="s">
        <v>165</v>
      </c>
    </row>
    <row r="6" spans="1:7" s="275" customFormat="1" ht="26.25" customHeight="1" thickBot="1" x14ac:dyDescent="0.25">
      <c r="A6" s="843" t="s">
        <v>677</v>
      </c>
      <c r="B6" s="1088">
        <v>2018</v>
      </c>
      <c r="C6" s="1088">
        <v>2019</v>
      </c>
      <c r="D6" s="1088" t="s">
        <v>452</v>
      </c>
      <c r="E6" s="1088">
        <v>2021</v>
      </c>
      <c r="F6" s="1088">
        <v>2022</v>
      </c>
      <c r="G6" s="976" t="s">
        <v>676</v>
      </c>
    </row>
    <row r="7" spans="1:7" s="275" customFormat="1" ht="26.25" customHeight="1" x14ac:dyDescent="0.2">
      <c r="A7" s="845"/>
      <c r="B7" s="1089"/>
      <c r="C7" s="1089"/>
      <c r="D7" s="1089"/>
      <c r="E7" s="1089"/>
      <c r="F7" s="1089"/>
      <c r="G7" s="1087"/>
    </row>
    <row r="8" spans="1:7" s="277" customFormat="1" ht="29.25" customHeight="1" thickBot="1" x14ac:dyDescent="0.25">
      <c r="A8" s="315" t="s">
        <v>114</v>
      </c>
      <c r="B8" s="302">
        <v>67</v>
      </c>
      <c r="C8" s="302">
        <v>48</v>
      </c>
      <c r="D8" s="302">
        <v>13</v>
      </c>
      <c r="E8" s="646">
        <v>14</v>
      </c>
      <c r="F8" s="646">
        <v>27</v>
      </c>
      <c r="G8" s="647" t="s">
        <v>471</v>
      </c>
    </row>
    <row r="9" spans="1:7" s="277" customFormat="1" ht="29.25" customHeight="1" thickBot="1" x14ac:dyDescent="0.25">
      <c r="A9" s="648" t="s">
        <v>181</v>
      </c>
      <c r="B9" s="76">
        <v>88</v>
      </c>
      <c r="C9" s="76">
        <v>55</v>
      </c>
      <c r="D9" s="76">
        <v>14</v>
      </c>
      <c r="E9" s="649">
        <v>22</v>
      </c>
      <c r="F9" s="649">
        <v>283</v>
      </c>
      <c r="G9" s="650" t="s">
        <v>472</v>
      </c>
    </row>
    <row r="10" spans="1:7" s="277" customFormat="1" ht="29.25" customHeight="1" thickBot="1" x14ac:dyDescent="0.25">
      <c r="A10" s="651" t="s">
        <v>182</v>
      </c>
      <c r="B10" s="116">
        <v>34</v>
      </c>
      <c r="C10" s="116">
        <v>25</v>
      </c>
      <c r="D10" s="116">
        <v>5</v>
      </c>
      <c r="E10" s="652">
        <v>17</v>
      </c>
      <c r="F10" s="652">
        <v>24</v>
      </c>
      <c r="G10" s="653" t="s">
        <v>473</v>
      </c>
    </row>
    <row r="11" spans="1:7" s="277" customFormat="1" ht="29.25" customHeight="1" thickBot="1" x14ac:dyDescent="0.25">
      <c r="A11" s="654" t="s">
        <v>115</v>
      </c>
      <c r="B11" s="76">
        <v>8</v>
      </c>
      <c r="C11" s="76">
        <v>8</v>
      </c>
      <c r="D11" s="76">
        <v>4</v>
      </c>
      <c r="E11" s="649">
        <v>10</v>
      </c>
      <c r="F11" s="649">
        <v>10</v>
      </c>
      <c r="G11" s="655" t="s">
        <v>474</v>
      </c>
    </row>
    <row r="12" spans="1:7" s="277" customFormat="1" ht="29.25" customHeight="1" thickBot="1" x14ac:dyDescent="0.25">
      <c r="A12" s="656" t="s">
        <v>116</v>
      </c>
      <c r="B12" s="116">
        <v>25</v>
      </c>
      <c r="C12" s="116">
        <v>14</v>
      </c>
      <c r="D12" s="116">
        <v>9</v>
      </c>
      <c r="E12" s="652">
        <v>17</v>
      </c>
      <c r="F12" s="652">
        <v>66</v>
      </c>
      <c r="G12" s="653" t="s">
        <v>120</v>
      </c>
    </row>
    <row r="13" spans="1:7" s="277" customFormat="1" ht="29.25" customHeight="1" thickBot="1" x14ac:dyDescent="0.25">
      <c r="A13" s="657" t="s">
        <v>205</v>
      </c>
      <c r="B13" s="76">
        <v>25</v>
      </c>
      <c r="C13" s="76">
        <v>30</v>
      </c>
      <c r="D13" s="76">
        <v>21</v>
      </c>
      <c r="E13" s="649">
        <v>9</v>
      </c>
      <c r="F13" s="649">
        <v>33</v>
      </c>
      <c r="G13" s="650" t="s">
        <v>475</v>
      </c>
    </row>
    <row r="14" spans="1:7" s="277" customFormat="1" ht="29.25" customHeight="1" thickBot="1" x14ac:dyDescent="0.25">
      <c r="A14" s="656" t="s">
        <v>206</v>
      </c>
      <c r="B14" s="116">
        <v>36</v>
      </c>
      <c r="C14" s="116">
        <v>22</v>
      </c>
      <c r="D14" s="116">
        <v>17</v>
      </c>
      <c r="E14" s="652">
        <v>30</v>
      </c>
      <c r="F14" s="652">
        <v>60</v>
      </c>
      <c r="G14" s="653" t="s">
        <v>476</v>
      </c>
    </row>
    <row r="15" spans="1:7" s="277" customFormat="1" ht="29.25" customHeight="1" thickBot="1" x14ac:dyDescent="0.25">
      <c r="A15" s="657" t="s">
        <v>207</v>
      </c>
      <c r="B15" s="86">
        <v>55</v>
      </c>
      <c r="C15" s="86">
        <v>45</v>
      </c>
      <c r="D15" s="86">
        <v>17</v>
      </c>
      <c r="E15" s="649">
        <v>11</v>
      </c>
      <c r="F15" s="649">
        <v>32</v>
      </c>
      <c r="G15" s="658" t="s">
        <v>477</v>
      </c>
    </row>
    <row r="16" spans="1:7" s="277" customFormat="1" ht="29.25" customHeight="1" x14ac:dyDescent="0.2">
      <c r="A16" s="656" t="s">
        <v>208</v>
      </c>
      <c r="B16" s="659">
        <v>137</v>
      </c>
      <c r="C16" s="659">
        <v>88</v>
      </c>
      <c r="D16" s="659">
        <v>42</v>
      </c>
      <c r="E16" s="659">
        <v>74</v>
      </c>
      <c r="F16" s="659">
        <v>91</v>
      </c>
      <c r="G16" s="660" t="s">
        <v>333</v>
      </c>
    </row>
    <row r="17" spans="1:7" s="284" customFormat="1" ht="29.25" customHeight="1" x14ac:dyDescent="0.2">
      <c r="A17" s="387" t="s">
        <v>0</v>
      </c>
      <c r="B17" s="283">
        <f t="shared" ref="B17:C17" si="0">SUM(B8:B16)</f>
        <v>475</v>
      </c>
      <c r="C17" s="283">
        <f t="shared" si="0"/>
        <v>335</v>
      </c>
      <c r="D17" s="283">
        <f>SUM(D8:D16)</f>
        <v>142</v>
      </c>
      <c r="E17" s="283">
        <f>SUM(E8:E16)</f>
        <v>204</v>
      </c>
      <c r="F17" s="283">
        <f>SUM(F8:F16)</f>
        <v>626</v>
      </c>
      <c r="G17" s="389" t="s">
        <v>1</v>
      </c>
    </row>
    <row r="18" spans="1:7" s="147" customFormat="1" x14ac:dyDescent="0.2">
      <c r="A18" s="526" t="s">
        <v>577</v>
      </c>
      <c r="B18" s="285"/>
      <c r="C18" s="285"/>
      <c r="D18" s="285"/>
      <c r="E18" s="285"/>
      <c r="F18" s="285"/>
      <c r="G18" s="454" t="s">
        <v>680</v>
      </c>
    </row>
    <row r="19" spans="1:7" s="147" customFormat="1" x14ac:dyDescent="0.2">
      <c r="A19" s="286"/>
      <c r="B19" s="285"/>
      <c r="C19" s="285"/>
      <c r="D19" s="285"/>
      <c r="E19" s="285"/>
      <c r="F19" s="285"/>
      <c r="G19" s="288"/>
    </row>
    <row r="20" spans="1:7" s="147" customFormat="1" x14ac:dyDescent="0.2">
      <c r="A20" s="287"/>
      <c r="B20" s="285"/>
      <c r="C20" s="285"/>
      <c r="D20" s="285"/>
      <c r="E20" s="285"/>
      <c r="F20" s="285"/>
      <c r="G20" s="287"/>
    </row>
    <row r="21" spans="1:7" s="147" customFormat="1" x14ac:dyDescent="0.2">
      <c r="A21" s="287"/>
      <c r="B21" s="285"/>
      <c r="C21" s="285"/>
      <c r="D21" s="285"/>
      <c r="E21" s="285"/>
      <c r="F21" s="285"/>
      <c r="G21" s="287"/>
    </row>
    <row r="22" spans="1:7" s="147" customFormat="1" x14ac:dyDescent="0.2">
      <c r="B22" s="274"/>
      <c r="C22" s="274"/>
      <c r="D22" s="274"/>
      <c r="E22" s="274"/>
      <c r="F22" s="274"/>
    </row>
    <row r="23" spans="1:7" s="147" customFormat="1" x14ac:dyDescent="0.2">
      <c r="B23" s="274"/>
      <c r="C23" s="274"/>
      <c r="D23" s="274"/>
      <c r="E23" s="274"/>
      <c r="F23" s="274"/>
    </row>
    <row r="24" spans="1:7" s="147" customFormat="1" x14ac:dyDescent="0.2">
      <c r="B24" s="274"/>
      <c r="C24" s="274"/>
      <c r="D24" s="274"/>
      <c r="E24" s="274"/>
      <c r="F24" s="274"/>
    </row>
    <row r="25" spans="1:7" s="147" customFormat="1" x14ac:dyDescent="0.2">
      <c r="A25" s="287"/>
      <c r="B25" s="285"/>
      <c r="C25" s="285"/>
      <c r="D25" s="285"/>
      <c r="E25" s="285"/>
      <c r="F25" s="285"/>
      <c r="G25" s="287"/>
    </row>
    <row r="26" spans="1:7" s="147" customFormat="1" x14ac:dyDescent="0.2">
      <c r="A26" s="287"/>
      <c r="B26" s="285"/>
      <c r="C26" s="285"/>
      <c r="D26" s="285"/>
      <c r="E26" s="285"/>
      <c r="F26" s="285"/>
      <c r="G26" s="287"/>
    </row>
    <row r="27" spans="1:7" s="147" customFormat="1" x14ac:dyDescent="0.2">
      <c r="A27" s="287"/>
      <c r="B27" s="285"/>
      <c r="C27" s="285"/>
      <c r="D27" s="285"/>
      <c r="E27" s="285"/>
      <c r="F27" s="285"/>
      <c r="G27" s="287"/>
    </row>
    <row r="28" spans="1:7" s="147" customFormat="1" x14ac:dyDescent="0.2">
      <c r="A28" s="287"/>
      <c r="B28" s="285"/>
      <c r="C28" s="285"/>
      <c r="D28" s="285"/>
      <c r="E28" s="285"/>
      <c r="F28" s="285"/>
      <c r="G28" s="287"/>
    </row>
    <row r="29" spans="1:7" s="147" customFormat="1" x14ac:dyDescent="0.2">
      <c r="A29" s="287"/>
      <c r="B29" s="285"/>
      <c r="C29" s="285"/>
      <c r="D29" s="285"/>
      <c r="E29" s="285"/>
      <c r="F29" s="285"/>
      <c r="G29" s="287"/>
    </row>
    <row r="30" spans="1:7" s="147" customFormat="1" x14ac:dyDescent="0.2">
      <c r="A30" s="287"/>
      <c r="B30" s="285"/>
      <c r="C30" s="285"/>
      <c r="D30" s="285"/>
      <c r="E30" s="285"/>
      <c r="F30" s="285"/>
      <c r="G30" s="287"/>
    </row>
    <row r="31" spans="1:7" s="147" customFormat="1" x14ac:dyDescent="0.2">
      <c r="A31" s="287"/>
      <c r="B31" s="285"/>
      <c r="C31" s="285"/>
      <c r="D31" s="285"/>
      <c r="E31" s="285"/>
      <c r="F31" s="285"/>
      <c r="G31" s="287"/>
    </row>
    <row r="32" spans="1:7" s="147" customFormat="1" x14ac:dyDescent="0.2">
      <c r="A32" s="287"/>
      <c r="B32" s="285"/>
      <c r="C32" s="285"/>
      <c r="D32" s="285"/>
      <c r="E32" s="285"/>
      <c r="F32" s="285"/>
      <c r="G32" s="287"/>
    </row>
    <row r="33" spans="1:7" s="147" customFormat="1" x14ac:dyDescent="0.2">
      <c r="A33" s="287"/>
      <c r="B33" s="285"/>
      <c r="C33" s="285"/>
      <c r="D33" s="285"/>
      <c r="E33" s="285"/>
      <c r="F33" s="285"/>
      <c r="G33" s="287"/>
    </row>
    <row r="34" spans="1:7" s="147" customFormat="1" x14ac:dyDescent="0.2">
      <c r="A34" s="287"/>
      <c r="B34" s="285"/>
      <c r="C34" s="285"/>
      <c r="D34" s="285"/>
      <c r="E34" s="285"/>
      <c r="F34" s="285"/>
      <c r="G34" s="287"/>
    </row>
    <row r="35" spans="1:7" s="147" customFormat="1" x14ac:dyDescent="0.2">
      <c r="A35" s="287"/>
      <c r="B35" s="285"/>
      <c r="C35" s="285"/>
      <c r="D35" s="285"/>
      <c r="E35" s="285"/>
      <c r="F35" s="285"/>
      <c r="G35" s="287"/>
    </row>
    <row r="36" spans="1:7" s="147" customFormat="1" x14ac:dyDescent="0.2">
      <c r="A36" s="287"/>
      <c r="B36" s="285"/>
      <c r="C36" s="285"/>
      <c r="D36" s="285"/>
      <c r="E36" s="285"/>
      <c r="F36" s="285"/>
      <c r="G36" s="287"/>
    </row>
    <row r="37" spans="1:7" s="147" customFormat="1" ht="29.25" customHeight="1" x14ac:dyDescent="0.2">
      <c r="B37" s="274"/>
      <c r="C37" s="274"/>
      <c r="D37" s="274"/>
      <c r="E37" s="274"/>
      <c r="F37" s="274"/>
    </row>
    <row r="38" spans="1:7" s="147" customFormat="1" x14ac:dyDescent="0.2">
      <c r="A38" s="287"/>
      <c r="B38" s="285"/>
      <c r="C38" s="285"/>
      <c r="D38" s="285"/>
      <c r="E38" s="285"/>
      <c r="F38" s="285"/>
      <c r="G38" s="287"/>
    </row>
    <row r="39" spans="1:7" s="147" customFormat="1" x14ac:dyDescent="0.2">
      <c r="A39" s="287"/>
      <c r="B39" s="285"/>
      <c r="C39" s="285"/>
      <c r="D39" s="285"/>
      <c r="E39" s="285"/>
      <c r="F39" s="285"/>
      <c r="G39" s="287"/>
    </row>
    <row r="40" spans="1:7" s="147" customFormat="1" x14ac:dyDescent="0.2">
      <c r="A40" s="287"/>
      <c r="B40" s="285"/>
      <c r="C40" s="285"/>
      <c r="D40" s="285"/>
      <c r="E40" s="285"/>
      <c r="F40" s="285"/>
      <c r="G40" s="287"/>
    </row>
    <row r="41" spans="1:7" s="147" customFormat="1" x14ac:dyDescent="0.2">
      <c r="A41" s="287"/>
      <c r="B41" s="285"/>
      <c r="C41" s="285"/>
      <c r="D41" s="285"/>
      <c r="E41" s="285"/>
      <c r="F41" s="285"/>
      <c r="G41" s="287"/>
    </row>
    <row r="42" spans="1:7" s="147" customFormat="1" x14ac:dyDescent="0.2">
      <c r="A42" s="287"/>
      <c r="B42" s="285"/>
      <c r="C42" s="285"/>
      <c r="D42" s="285"/>
      <c r="E42" s="285"/>
      <c r="F42" s="285"/>
      <c r="G42" s="287"/>
    </row>
    <row r="43" spans="1:7" s="147" customFormat="1" x14ac:dyDescent="0.2">
      <c r="A43" s="287"/>
      <c r="B43" s="285"/>
      <c r="C43" s="285"/>
      <c r="D43" s="285"/>
      <c r="E43" s="285"/>
      <c r="F43" s="285"/>
      <c r="G43" s="287"/>
    </row>
    <row r="44" spans="1:7" s="147" customFormat="1" x14ac:dyDescent="0.2">
      <c r="A44" s="287"/>
      <c r="B44" s="285"/>
      <c r="C44" s="285"/>
      <c r="D44" s="285"/>
      <c r="E44" s="285"/>
      <c r="F44" s="285"/>
      <c r="G44" s="287"/>
    </row>
    <row r="45" spans="1:7" s="147" customFormat="1" x14ac:dyDescent="0.2">
      <c r="A45" s="287"/>
      <c r="B45" s="285"/>
      <c r="C45" s="285"/>
      <c r="D45" s="285"/>
      <c r="E45" s="285"/>
      <c r="F45" s="285"/>
      <c r="G45" s="287"/>
    </row>
    <row r="46" spans="1:7" s="147" customFormat="1" x14ac:dyDescent="0.2">
      <c r="A46" s="287"/>
      <c r="B46" s="285"/>
      <c r="C46" s="285"/>
      <c r="D46" s="285"/>
      <c r="E46" s="285"/>
      <c r="F46" s="285"/>
      <c r="G46" s="287"/>
    </row>
    <row r="47" spans="1:7" s="147" customFormat="1" x14ac:dyDescent="0.2">
      <c r="A47" s="287"/>
      <c r="B47" s="285"/>
      <c r="C47" s="285"/>
      <c r="D47" s="285"/>
      <c r="E47" s="285"/>
      <c r="F47" s="285"/>
      <c r="G47" s="287"/>
    </row>
    <row r="48" spans="1:7" s="147" customFormat="1" x14ac:dyDescent="0.2">
      <c r="A48" s="287"/>
      <c r="B48" s="285"/>
      <c r="C48" s="285"/>
      <c r="D48" s="285"/>
      <c r="E48" s="285"/>
      <c r="F48" s="285"/>
      <c r="G48" s="287"/>
    </row>
  </sheetData>
  <mergeCells count="11">
    <mergeCell ref="A1:G1"/>
    <mergeCell ref="A2:G2"/>
    <mergeCell ref="A3:G3"/>
    <mergeCell ref="A4:G4"/>
    <mergeCell ref="A6:A7"/>
    <mergeCell ref="G6:G7"/>
    <mergeCell ref="B6:B7"/>
    <mergeCell ref="C6:C7"/>
    <mergeCell ref="D6:D7"/>
    <mergeCell ref="E6:E7"/>
    <mergeCell ref="F6:F7"/>
  </mergeCells>
  <pageMargins left="0.27" right="0.28999999999999998" top="3.3070866141732287" bottom="0.74803149606299213" header="0.31496062992125984" footer="0.31496062992125984"/>
  <pageSetup paperSize="9" scale="92" fitToWidth="2" fitToHeight="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dimension ref="A1:G50"/>
  <sheetViews>
    <sheetView rightToLeft="1" view="pageBreakPreview" zoomScale="90" zoomScaleNormal="100" zoomScaleSheetLayoutView="90" workbookViewId="0">
      <selection activeCell="K7" sqref="K7"/>
    </sheetView>
  </sheetViews>
  <sheetFormatPr defaultRowHeight="12.75" x14ac:dyDescent="0.2"/>
  <cols>
    <col min="1" max="1" width="18.5703125" customWidth="1"/>
    <col min="2" max="6" width="12.28515625" customWidth="1"/>
    <col min="7" max="7" width="18.5703125" customWidth="1"/>
  </cols>
  <sheetData>
    <row r="1" spans="1:7" s="11" customFormat="1" ht="18" x14ac:dyDescent="0.25">
      <c r="A1" s="986" t="s">
        <v>806</v>
      </c>
      <c r="B1" s="987"/>
      <c r="C1" s="987"/>
      <c r="D1" s="987"/>
      <c r="E1" s="987"/>
      <c r="F1" s="987"/>
      <c r="G1" s="987"/>
    </row>
    <row r="2" spans="1:7" s="11" customFormat="1" ht="18" x14ac:dyDescent="0.25">
      <c r="A2" s="839" t="s">
        <v>750</v>
      </c>
      <c r="B2" s="840"/>
      <c r="C2" s="840"/>
      <c r="D2" s="840"/>
      <c r="E2" s="840"/>
      <c r="F2" s="840"/>
      <c r="G2" s="840"/>
    </row>
    <row r="3" spans="1:7" s="12" customFormat="1" ht="33.75" customHeight="1" x14ac:dyDescent="0.25">
      <c r="A3" s="1086" t="s">
        <v>921</v>
      </c>
      <c r="B3" s="990"/>
      <c r="C3" s="990"/>
      <c r="D3" s="990"/>
      <c r="E3" s="990"/>
      <c r="F3" s="990"/>
      <c r="G3" s="990"/>
    </row>
    <row r="4" spans="1:7" s="12" customFormat="1" ht="16.5" thickBot="1" x14ac:dyDescent="0.3">
      <c r="A4" s="990" t="s">
        <v>750</v>
      </c>
      <c r="B4" s="990"/>
      <c r="C4" s="990"/>
      <c r="D4" s="990"/>
      <c r="E4" s="990"/>
      <c r="F4" s="990"/>
      <c r="G4" s="990"/>
    </row>
    <row r="5" spans="1:7" s="147" customFormat="1" ht="20.100000000000001" customHeight="1" x14ac:dyDescent="0.2">
      <c r="A5" s="23" t="s">
        <v>166</v>
      </c>
      <c r="B5" s="390"/>
      <c r="C5" s="392"/>
      <c r="D5" s="391"/>
      <c r="E5" s="513"/>
      <c r="F5" s="513"/>
      <c r="G5" s="393" t="s">
        <v>167</v>
      </c>
    </row>
    <row r="6" spans="1:7" s="275" customFormat="1" ht="26.25" customHeight="1" thickBot="1" x14ac:dyDescent="0.25">
      <c r="A6" s="1090" t="s">
        <v>678</v>
      </c>
      <c r="B6" s="1088">
        <v>2018</v>
      </c>
      <c r="C6" s="1088">
        <v>2019</v>
      </c>
      <c r="D6" s="1088" t="s">
        <v>452</v>
      </c>
      <c r="E6" s="1088">
        <v>2021</v>
      </c>
      <c r="F6" s="1088">
        <v>2022</v>
      </c>
      <c r="G6" s="1092" t="s">
        <v>679</v>
      </c>
    </row>
    <row r="7" spans="1:7" s="275" customFormat="1" ht="30.75" customHeight="1" x14ac:dyDescent="0.2">
      <c r="A7" s="1091"/>
      <c r="B7" s="1089"/>
      <c r="C7" s="1089"/>
      <c r="D7" s="1089"/>
      <c r="E7" s="1089"/>
      <c r="F7" s="1089"/>
      <c r="G7" s="1093"/>
    </row>
    <row r="8" spans="1:7" s="277" customFormat="1" ht="29.25" customHeight="1" thickBot="1" x14ac:dyDescent="0.25">
      <c r="A8" s="59" t="s">
        <v>4</v>
      </c>
      <c r="B8" s="75">
        <v>29</v>
      </c>
      <c r="C8" s="75">
        <v>33</v>
      </c>
      <c r="D8" s="75">
        <v>48</v>
      </c>
      <c r="E8" s="514">
        <v>28</v>
      </c>
      <c r="F8" s="514">
        <v>9</v>
      </c>
      <c r="G8" s="49" t="s">
        <v>13</v>
      </c>
    </row>
    <row r="9" spans="1:7" s="277" customFormat="1" ht="29.25" customHeight="1" thickBot="1" x14ac:dyDescent="0.25">
      <c r="A9" s="278" t="s">
        <v>5</v>
      </c>
      <c r="B9" s="76">
        <v>53</v>
      </c>
      <c r="C9" s="76">
        <v>41</v>
      </c>
      <c r="D9" s="76">
        <v>35</v>
      </c>
      <c r="E9" s="515">
        <v>16</v>
      </c>
      <c r="F9" s="515">
        <v>19</v>
      </c>
      <c r="G9" s="50" t="s">
        <v>14</v>
      </c>
    </row>
    <row r="10" spans="1:7" s="277" customFormat="1" ht="29.25" customHeight="1" thickBot="1" x14ac:dyDescent="0.25">
      <c r="A10" s="95" t="s">
        <v>6</v>
      </c>
      <c r="B10" s="116">
        <v>59</v>
      </c>
      <c r="C10" s="116">
        <v>35</v>
      </c>
      <c r="D10" s="116">
        <v>3</v>
      </c>
      <c r="E10" s="516">
        <v>9</v>
      </c>
      <c r="F10" s="516">
        <v>75</v>
      </c>
      <c r="G10" s="51" t="s">
        <v>15</v>
      </c>
    </row>
    <row r="11" spans="1:7" s="277" customFormat="1" ht="29.25" customHeight="1" thickBot="1" x14ac:dyDescent="0.25">
      <c r="A11" s="47" t="s">
        <v>7</v>
      </c>
      <c r="B11" s="76">
        <v>49</v>
      </c>
      <c r="C11" s="76">
        <v>29</v>
      </c>
      <c r="D11" s="76">
        <v>2</v>
      </c>
      <c r="E11" s="515">
        <v>4</v>
      </c>
      <c r="F11" s="515">
        <v>41</v>
      </c>
      <c r="G11" s="50" t="s">
        <v>16</v>
      </c>
    </row>
    <row r="12" spans="1:7" s="277" customFormat="1" ht="29.25" customHeight="1" thickBot="1" x14ac:dyDescent="0.25">
      <c r="A12" s="280" t="s">
        <v>8</v>
      </c>
      <c r="B12" s="116">
        <v>41</v>
      </c>
      <c r="C12" s="116">
        <v>30</v>
      </c>
      <c r="D12" s="116">
        <v>4</v>
      </c>
      <c r="E12" s="516">
        <v>3</v>
      </c>
      <c r="F12" s="516">
        <v>33</v>
      </c>
      <c r="G12" s="51" t="s">
        <v>17</v>
      </c>
    </row>
    <row r="13" spans="1:7" s="277" customFormat="1" ht="29.25" customHeight="1" thickBot="1" x14ac:dyDescent="0.25">
      <c r="A13" s="60" t="s">
        <v>42</v>
      </c>
      <c r="B13" s="76">
        <v>26</v>
      </c>
      <c r="C13" s="76">
        <v>22</v>
      </c>
      <c r="D13" s="76">
        <v>6</v>
      </c>
      <c r="E13" s="515">
        <v>2</v>
      </c>
      <c r="F13" s="515">
        <v>51</v>
      </c>
      <c r="G13" s="50" t="s">
        <v>18</v>
      </c>
    </row>
    <row r="14" spans="1:7" s="277" customFormat="1" ht="29.25" customHeight="1" thickBot="1" x14ac:dyDescent="0.25">
      <c r="A14" s="280" t="s">
        <v>9</v>
      </c>
      <c r="B14" s="116">
        <v>23</v>
      </c>
      <c r="C14" s="116">
        <v>22</v>
      </c>
      <c r="D14" s="116">
        <v>6</v>
      </c>
      <c r="E14" s="516">
        <v>3</v>
      </c>
      <c r="F14" s="516">
        <v>39</v>
      </c>
      <c r="G14" s="51" t="s">
        <v>19</v>
      </c>
    </row>
    <row r="15" spans="1:7" s="277" customFormat="1" ht="29.25" customHeight="1" thickBot="1" x14ac:dyDescent="0.25">
      <c r="A15" s="60" t="s">
        <v>98</v>
      </c>
      <c r="B15" s="86">
        <v>20</v>
      </c>
      <c r="C15" s="86">
        <v>23</v>
      </c>
      <c r="D15" s="86">
        <v>1</v>
      </c>
      <c r="E15" s="517">
        <v>5</v>
      </c>
      <c r="F15" s="517">
        <v>48</v>
      </c>
      <c r="G15" s="50" t="s">
        <v>20</v>
      </c>
    </row>
    <row r="16" spans="1:7" s="277" customFormat="1" ht="29.25" customHeight="1" thickBot="1" x14ac:dyDescent="0.25">
      <c r="A16" s="282" t="s">
        <v>10</v>
      </c>
      <c r="B16" s="144">
        <v>32</v>
      </c>
      <c r="C16" s="144">
        <v>22</v>
      </c>
      <c r="D16" s="144">
        <v>6</v>
      </c>
      <c r="E16" s="518">
        <v>17</v>
      </c>
      <c r="F16" s="518">
        <v>48</v>
      </c>
      <c r="G16" s="51" t="s">
        <v>21</v>
      </c>
    </row>
    <row r="17" spans="1:7" s="277" customFormat="1" ht="29.25" customHeight="1" thickBot="1" x14ac:dyDescent="0.25">
      <c r="A17" s="60" t="s">
        <v>101</v>
      </c>
      <c r="B17" s="86">
        <v>37</v>
      </c>
      <c r="C17" s="86">
        <v>22</v>
      </c>
      <c r="D17" s="86">
        <v>12</v>
      </c>
      <c r="E17" s="517">
        <v>41</v>
      </c>
      <c r="F17" s="517">
        <v>41</v>
      </c>
      <c r="G17" s="50" t="s">
        <v>45</v>
      </c>
    </row>
    <row r="18" spans="1:7" s="277" customFormat="1" ht="29.25" customHeight="1" thickBot="1" x14ac:dyDescent="0.25">
      <c r="A18" s="282" t="s">
        <v>11</v>
      </c>
      <c r="B18" s="144">
        <v>56</v>
      </c>
      <c r="C18" s="144">
        <v>31</v>
      </c>
      <c r="D18" s="144">
        <v>12</v>
      </c>
      <c r="E18" s="518">
        <v>52</v>
      </c>
      <c r="F18" s="518">
        <v>116</v>
      </c>
      <c r="G18" s="51" t="s">
        <v>22</v>
      </c>
    </row>
    <row r="19" spans="1:7" s="277" customFormat="1" ht="29.25" customHeight="1" x14ac:dyDescent="0.2">
      <c r="A19" s="60" t="s">
        <v>12</v>
      </c>
      <c r="B19" s="86">
        <v>50</v>
      </c>
      <c r="C19" s="86">
        <v>25</v>
      </c>
      <c r="D19" s="86">
        <v>7</v>
      </c>
      <c r="E19" s="517">
        <v>24</v>
      </c>
      <c r="F19" s="517">
        <v>106</v>
      </c>
      <c r="G19" s="77" t="s">
        <v>23</v>
      </c>
    </row>
    <row r="20" spans="1:7" s="284" customFormat="1" ht="29.25" customHeight="1" x14ac:dyDescent="0.2">
      <c r="A20" s="210" t="s">
        <v>0</v>
      </c>
      <c r="B20" s="394">
        <f t="shared" ref="B20:F20" si="0">SUM(B8:B19)</f>
        <v>475</v>
      </c>
      <c r="C20" s="394">
        <f t="shared" si="0"/>
        <v>335</v>
      </c>
      <c r="D20" s="394">
        <f t="shared" si="0"/>
        <v>142</v>
      </c>
      <c r="E20" s="394">
        <f t="shared" si="0"/>
        <v>204</v>
      </c>
      <c r="F20" s="394">
        <f t="shared" si="0"/>
        <v>626</v>
      </c>
      <c r="G20" s="211" t="s">
        <v>1</v>
      </c>
    </row>
    <row r="21" spans="1:7" s="147" customFormat="1" x14ac:dyDescent="0.2">
      <c r="A21" s="526" t="s">
        <v>577</v>
      </c>
      <c r="B21" s="285"/>
      <c r="C21" s="285"/>
      <c r="D21" s="285"/>
      <c r="E21" s="285"/>
      <c r="F21" s="285"/>
      <c r="G21" s="454" t="s">
        <v>680</v>
      </c>
    </row>
    <row r="22" spans="1:7" s="147" customFormat="1" x14ac:dyDescent="0.2">
      <c r="A22" s="286"/>
      <c r="B22" s="285"/>
      <c r="C22" s="285"/>
      <c r="D22" s="285"/>
      <c r="E22" s="285"/>
      <c r="F22" s="285"/>
      <c r="G22" s="288"/>
    </row>
    <row r="23" spans="1:7" s="147" customFormat="1" x14ac:dyDescent="0.2">
      <c r="A23" s="287"/>
      <c r="B23" s="285"/>
      <c r="C23" s="285"/>
      <c r="D23" s="285"/>
      <c r="E23" s="285"/>
      <c r="F23" s="285"/>
      <c r="G23" s="287"/>
    </row>
    <row r="24" spans="1:7" s="147" customFormat="1" x14ac:dyDescent="0.2">
      <c r="A24" s="287"/>
      <c r="B24" s="285"/>
      <c r="C24" s="285"/>
      <c r="D24" s="285"/>
      <c r="E24" s="285"/>
      <c r="F24" s="285"/>
      <c r="G24" s="287"/>
    </row>
    <row r="25" spans="1:7" s="147" customFormat="1" x14ac:dyDescent="0.2">
      <c r="B25" s="274"/>
      <c r="C25" s="274"/>
      <c r="D25" s="274"/>
      <c r="E25" s="274"/>
      <c r="F25" s="274"/>
    </row>
    <row r="26" spans="1:7" s="147" customFormat="1" x14ac:dyDescent="0.2">
      <c r="B26" s="274"/>
      <c r="C26" s="274"/>
      <c r="D26" s="274"/>
      <c r="E26" s="274"/>
      <c r="F26" s="274"/>
    </row>
    <row r="27" spans="1:7" s="147" customFormat="1" x14ac:dyDescent="0.2">
      <c r="A27" s="287"/>
      <c r="B27" s="285"/>
      <c r="C27" s="285"/>
      <c r="D27" s="285"/>
      <c r="E27" s="285"/>
      <c r="F27" s="285"/>
      <c r="G27" s="287"/>
    </row>
    <row r="28" spans="1:7" s="147" customFormat="1" x14ac:dyDescent="0.2">
      <c r="A28" s="287"/>
      <c r="B28" s="285"/>
      <c r="C28" s="285"/>
      <c r="D28" s="285"/>
      <c r="E28" s="285"/>
      <c r="F28" s="285"/>
      <c r="G28" s="287"/>
    </row>
    <row r="29" spans="1:7" s="147" customFormat="1" x14ac:dyDescent="0.2">
      <c r="A29" s="287"/>
      <c r="B29" s="285"/>
      <c r="C29" s="285"/>
      <c r="D29" s="285"/>
      <c r="E29" s="285"/>
      <c r="F29" s="285"/>
      <c r="G29" s="287"/>
    </row>
    <row r="30" spans="1:7" s="147" customFormat="1" x14ac:dyDescent="0.2">
      <c r="A30" s="287"/>
      <c r="B30" s="285"/>
      <c r="C30" s="285"/>
      <c r="D30" s="285"/>
      <c r="E30" s="285"/>
      <c r="F30" s="285"/>
      <c r="G30" s="287"/>
    </row>
    <row r="31" spans="1:7" s="147" customFormat="1" x14ac:dyDescent="0.2">
      <c r="A31" s="287"/>
      <c r="B31" s="285"/>
      <c r="C31" s="285"/>
      <c r="D31" s="285"/>
      <c r="E31" s="285"/>
      <c r="F31" s="285"/>
      <c r="G31" s="287"/>
    </row>
    <row r="32" spans="1:7" s="147" customFormat="1" x14ac:dyDescent="0.2">
      <c r="A32" s="287"/>
      <c r="B32" s="285"/>
      <c r="C32" s="285"/>
      <c r="D32" s="285"/>
      <c r="E32" s="285"/>
      <c r="F32" s="285"/>
      <c r="G32" s="287"/>
    </row>
    <row r="33" spans="1:7" s="147" customFormat="1" x14ac:dyDescent="0.2">
      <c r="A33" s="287"/>
      <c r="B33" s="285"/>
      <c r="C33" s="285"/>
      <c r="D33" s="285"/>
      <c r="E33" s="285"/>
      <c r="F33" s="285"/>
      <c r="G33" s="287"/>
    </row>
    <row r="34" spans="1:7" s="147" customFormat="1" x14ac:dyDescent="0.2">
      <c r="A34" s="287"/>
      <c r="B34" s="285"/>
      <c r="C34" s="285"/>
      <c r="D34" s="285"/>
      <c r="E34" s="285"/>
      <c r="F34" s="285"/>
      <c r="G34" s="287"/>
    </row>
    <row r="35" spans="1:7" s="147" customFormat="1" x14ac:dyDescent="0.2">
      <c r="A35" s="287"/>
      <c r="B35" s="285"/>
      <c r="C35" s="285"/>
      <c r="D35" s="285"/>
      <c r="E35" s="285"/>
      <c r="F35" s="285"/>
      <c r="G35" s="287"/>
    </row>
    <row r="36" spans="1:7" s="147" customFormat="1" x14ac:dyDescent="0.2">
      <c r="A36" s="287"/>
      <c r="B36" s="285"/>
      <c r="C36" s="285"/>
      <c r="D36" s="285"/>
      <c r="E36" s="285"/>
      <c r="F36" s="285"/>
      <c r="G36" s="287"/>
    </row>
    <row r="37" spans="1:7" s="147" customFormat="1" x14ac:dyDescent="0.2">
      <c r="A37" s="287"/>
      <c r="B37" s="285"/>
      <c r="C37" s="285"/>
      <c r="D37" s="285"/>
      <c r="E37" s="285"/>
      <c r="F37" s="285"/>
      <c r="G37" s="287"/>
    </row>
    <row r="38" spans="1:7" s="147" customFormat="1" x14ac:dyDescent="0.2">
      <c r="A38" s="287"/>
      <c r="B38" s="285"/>
      <c r="C38" s="285"/>
      <c r="D38" s="285"/>
      <c r="E38" s="285"/>
      <c r="F38" s="285"/>
      <c r="G38" s="287"/>
    </row>
    <row r="39" spans="1:7" s="147" customFormat="1" ht="29.25" customHeight="1" x14ac:dyDescent="0.2">
      <c r="B39" s="274"/>
      <c r="C39" s="274"/>
      <c r="D39" s="274"/>
      <c r="E39" s="274"/>
      <c r="F39" s="274"/>
    </row>
    <row r="40" spans="1:7" s="147" customFormat="1" x14ac:dyDescent="0.2">
      <c r="A40" s="287"/>
      <c r="B40" s="285"/>
      <c r="C40" s="285"/>
      <c r="D40" s="285"/>
      <c r="E40" s="285"/>
      <c r="F40" s="285"/>
      <c r="G40" s="287"/>
    </row>
    <row r="41" spans="1:7" s="147" customFormat="1" x14ac:dyDescent="0.2">
      <c r="A41" s="287"/>
      <c r="B41" s="285"/>
      <c r="C41" s="285"/>
      <c r="D41" s="285"/>
      <c r="E41" s="285"/>
      <c r="F41" s="285"/>
      <c r="G41" s="287"/>
    </row>
    <row r="42" spans="1:7" s="147" customFormat="1" x14ac:dyDescent="0.2">
      <c r="A42" s="287"/>
      <c r="B42" s="285"/>
      <c r="C42" s="285"/>
      <c r="D42" s="285"/>
      <c r="E42" s="285"/>
      <c r="F42" s="285"/>
      <c r="G42" s="287"/>
    </row>
    <row r="43" spans="1:7" s="147" customFormat="1" x14ac:dyDescent="0.2">
      <c r="A43" s="287"/>
      <c r="B43" s="285"/>
      <c r="C43" s="285"/>
      <c r="D43" s="285"/>
      <c r="E43" s="285"/>
      <c r="F43" s="285"/>
      <c r="G43" s="287"/>
    </row>
    <row r="44" spans="1:7" s="147" customFormat="1" x14ac:dyDescent="0.2">
      <c r="A44" s="287"/>
      <c r="B44" s="285"/>
      <c r="C44" s="285"/>
      <c r="D44" s="285"/>
      <c r="E44" s="285"/>
      <c r="F44" s="285"/>
      <c r="G44" s="287"/>
    </row>
    <row r="45" spans="1:7" s="147" customFormat="1" x14ac:dyDescent="0.2">
      <c r="A45" s="287"/>
      <c r="B45" s="285"/>
      <c r="C45" s="285"/>
      <c r="D45" s="285"/>
      <c r="E45" s="285"/>
      <c r="F45" s="285"/>
      <c r="G45" s="287"/>
    </row>
    <row r="46" spans="1:7" s="147" customFormat="1" x14ac:dyDescent="0.2">
      <c r="A46" s="287"/>
      <c r="B46" s="285"/>
      <c r="C46" s="285"/>
      <c r="D46" s="285"/>
      <c r="E46" s="285"/>
      <c r="F46" s="285"/>
      <c r="G46" s="287"/>
    </row>
    <row r="47" spans="1:7" s="147" customFormat="1" x14ac:dyDescent="0.2">
      <c r="A47" s="287"/>
      <c r="B47" s="285"/>
      <c r="C47" s="285"/>
      <c r="D47" s="285"/>
      <c r="E47" s="285"/>
      <c r="F47" s="285"/>
      <c r="G47" s="287"/>
    </row>
    <row r="48" spans="1:7" s="147" customFormat="1" x14ac:dyDescent="0.2">
      <c r="A48" s="287"/>
      <c r="B48" s="285"/>
      <c r="C48" s="285"/>
      <c r="D48" s="285"/>
      <c r="E48" s="285"/>
      <c r="F48" s="285"/>
      <c r="G48" s="287"/>
    </row>
    <row r="49" spans="1:7" s="147" customFormat="1" x14ac:dyDescent="0.2">
      <c r="A49" s="287"/>
      <c r="B49" s="285"/>
      <c r="C49" s="285"/>
      <c r="D49" s="285"/>
      <c r="E49" s="285"/>
      <c r="F49" s="285"/>
      <c r="G49" s="287"/>
    </row>
    <row r="50" spans="1:7" s="147" customFormat="1" x14ac:dyDescent="0.2">
      <c r="A50" s="287"/>
      <c r="B50" s="285"/>
      <c r="C50" s="285"/>
      <c r="D50" s="285"/>
      <c r="E50" s="285"/>
      <c r="F50" s="285"/>
      <c r="G50" s="287"/>
    </row>
  </sheetData>
  <mergeCells count="11">
    <mergeCell ref="A1:G1"/>
    <mergeCell ref="A2:G2"/>
    <mergeCell ref="A3:G3"/>
    <mergeCell ref="A4:G4"/>
    <mergeCell ref="A6:A7"/>
    <mergeCell ref="G6:G7"/>
    <mergeCell ref="C6:C7"/>
    <mergeCell ref="B6:B7"/>
    <mergeCell ref="D6:D7"/>
    <mergeCell ref="E6:E7"/>
    <mergeCell ref="F6:F7"/>
  </mergeCells>
  <pageMargins left="0.14000000000000001" right="0.35" top="2.0299999999999998" bottom="0.75" header="0.3" footer="0.3"/>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dimension ref="A1:O34"/>
  <sheetViews>
    <sheetView showGridLines="0" rightToLeft="1" view="pageBreakPreview" zoomScaleNormal="100" zoomScaleSheetLayoutView="100" workbookViewId="0">
      <selection activeCell="Q8" sqref="Q8"/>
    </sheetView>
  </sheetViews>
  <sheetFormatPr defaultRowHeight="12.75" x14ac:dyDescent="0.2"/>
  <cols>
    <col min="1" max="1" width="24.7109375" style="19" customWidth="1"/>
    <col min="2" max="14" width="7.7109375" style="19" customWidth="1"/>
    <col min="15" max="15" width="31" style="19" customWidth="1"/>
  </cols>
  <sheetData>
    <row r="1" spans="1:15" s="11" customFormat="1" ht="18" x14ac:dyDescent="0.25">
      <c r="A1" s="986" t="s">
        <v>807</v>
      </c>
      <c r="B1" s="987"/>
      <c r="C1" s="987"/>
      <c r="D1" s="987"/>
      <c r="E1" s="987"/>
      <c r="F1" s="987"/>
      <c r="G1" s="987"/>
      <c r="H1" s="987"/>
      <c r="I1" s="987"/>
      <c r="J1" s="987"/>
      <c r="K1" s="987"/>
      <c r="L1" s="987"/>
      <c r="M1" s="987"/>
      <c r="N1" s="987"/>
      <c r="O1" s="987"/>
    </row>
    <row r="2" spans="1:15" s="11" customFormat="1" ht="18" x14ac:dyDescent="0.25">
      <c r="A2" s="988">
        <v>2022</v>
      </c>
      <c r="B2" s="989"/>
      <c r="C2" s="989"/>
      <c r="D2" s="989"/>
      <c r="E2" s="989"/>
      <c r="F2" s="989"/>
      <c r="G2" s="989"/>
      <c r="H2" s="989"/>
      <c r="I2" s="989"/>
      <c r="J2" s="989"/>
      <c r="K2" s="989"/>
      <c r="L2" s="989"/>
      <c r="M2" s="989"/>
      <c r="N2" s="989"/>
      <c r="O2" s="989"/>
    </row>
    <row r="3" spans="1:15" s="12" customFormat="1" ht="30.95" customHeight="1" x14ac:dyDescent="0.25">
      <c r="A3" s="1086" t="s">
        <v>922</v>
      </c>
      <c r="B3" s="990"/>
      <c r="C3" s="990"/>
      <c r="D3" s="990"/>
      <c r="E3" s="990"/>
      <c r="F3" s="990"/>
      <c r="G3" s="990"/>
      <c r="H3" s="990"/>
      <c r="I3" s="990"/>
      <c r="J3" s="990"/>
      <c r="K3" s="990"/>
      <c r="L3" s="990"/>
      <c r="M3" s="990"/>
      <c r="N3" s="990"/>
      <c r="O3" s="990"/>
    </row>
    <row r="4" spans="1:15" s="12" customFormat="1" ht="15.75" x14ac:dyDescent="0.25">
      <c r="A4" s="990">
        <v>2022</v>
      </c>
      <c r="B4" s="990"/>
      <c r="C4" s="990"/>
      <c r="D4" s="990"/>
      <c r="E4" s="990"/>
      <c r="F4" s="990"/>
      <c r="G4" s="990"/>
      <c r="H4" s="990"/>
      <c r="I4" s="990"/>
      <c r="J4" s="990"/>
      <c r="K4" s="990"/>
      <c r="L4" s="990"/>
      <c r="M4" s="990"/>
      <c r="N4" s="990"/>
      <c r="O4" s="990"/>
    </row>
    <row r="5" spans="1:15" ht="20.100000000000001" customHeight="1" x14ac:dyDescent="0.2">
      <c r="A5" s="23" t="s">
        <v>215</v>
      </c>
      <c r="B5" s="22"/>
      <c r="C5" s="22"/>
      <c r="D5" s="22"/>
      <c r="E5" s="22"/>
      <c r="F5"/>
      <c r="G5"/>
      <c r="H5"/>
      <c r="I5"/>
      <c r="J5"/>
      <c r="K5"/>
      <c r="L5"/>
      <c r="M5"/>
      <c r="N5"/>
      <c r="O5" s="45" t="s">
        <v>216</v>
      </c>
    </row>
    <row r="6" spans="1:15" s="4" customFormat="1" ht="26.25" customHeight="1" thickBot="1" x14ac:dyDescent="0.3">
      <c r="A6" s="843" t="s">
        <v>682</v>
      </c>
      <c r="B6" s="235" t="s">
        <v>4</v>
      </c>
      <c r="C6" s="235" t="s">
        <v>5</v>
      </c>
      <c r="D6" s="235" t="s">
        <v>6</v>
      </c>
      <c r="E6" s="235" t="s">
        <v>647</v>
      </c>
      <c r="F6" s="235" t="s">
        <v>8</v>
      </c>
      <c r="G6" s="235" t="s">
        <v>42</v>
      </c>
      <c r="H6" s="235" t="s">
        <v>9</v>
      </c>
      <c r="I6" s="235" t="s">
        <v>43</v>
      </c>
      <c r="J6" s="235" t="s">
        <v>10</v>
      </c>
      <c r="K6" s="235" t="s">
        <v>44</v>
      </c>
      <c r="L6" s="235" t="s">
        <v>11</v>
      </c>
      <c r="M6" s="235" t="s">
        <v>12</v>
      </c>
      <c r="N6" s="235" t="s">
        <v>0</v>
      </c>
      <c r="O6" s="846" t="s">
        <v>681</v>
      </c>
    </row>
    <row r="7" spans="1:15" s="4" customFormat="1" ht="19.5" customHeight="1" x14ac:dyDescent="0.2">
      <c r="A7" s="845"/>
      <c r="B7" s="218" t="s">
        <v>92</v>
      </c>
      <c r="C7" s="218" t="s">
        <v>93</v>
      </c>
      <c r="D7" s="218" t="s">
        <v>94</v>
      </c>
      <c r="E7" s="218" t="s">
        <v>95</v>
      </c>
      <c r="F7" s="218" t="s">
        <v>17</v>
      </c>
      <c r="G7" s="218" t="s">
        <v>97</v>
      </c>
      <c r="H7" s="218" t="s">
        <v>96</v>
      </c>
      <c r="I7" s="218" t="s">
        <v>99</v>
      </c>
      <c r="J7" s="218" t="s">
        <v>100</v>
      </c>
      <c r="K7" s="218" t="s">
        <v>102</v>
      </c>
      <c r="L7" s="218" t="s">
        <v>103</v>
      </c>
      <c r="M7" s="218" t="s">
        <v>104</v>
      </c>
      <c r="N7" s="218" t="s">
        <v>1</v>
      </c>
      <c r="O7" s="848"/>
    </row>
    <row r="8" spans="1:15" s="5" customFormat="1" ht="29.25" customHeight="1" thickBot="1" x14ac:dyDescent="0.25">
      <c r="A8" s="59" t="s">
        <v>114</v>
      </c>
      <c r="B8" s="75">
        <v>0</v>
      </c>
      <c r="C8" s="75">
        <v>3</v>
      </c>
      <c r="D8" s="75">
        <v>4</v>
      </c>
      <c r="E8" s="75">
        <v>0</v>
      </c>
      <c r="F8" s="75">
        <v>1</v>
      </c>
      <c r="G8" s="75">
        <v>7</v>
      </c>
      <c r="H8" s="75">
        <v>0</v>
      </c>
      <c r="I8" s="75">
        <v>1</v>
      </c>
      <c r="J8" s="75">
        <v>1</v>
      </c>
      <c r="K8" s="75">
        <v>1</v>
      </c>
      <c r="L8" s="75">
        <v>3</v>
      </c>
      <c r="M8" s="75">
        <v>6</v>
      </c>
      <c r="N8" s="85">
        <f>SUM(B8:M8)</f>
        <v>27</v>
      </c>
      <c r="O8" s="276" t="s">
        <v>335</v>
      </c>
    </row>
    <row r="9" spans="1:15" s="5" customFormat="1" ht="29.25" customHeight="1" thickBot="1" x14ac:dyDescent="0.25">
      <c r="A9" s="278" t="s">
        <v>181</v>
      </c>
      <c r="B9" s="76">
        <v>0</v>
      </c>
      <c r="C9" s="76">
        <v>0</v>
      </c>
      <c r="D9" s="76">
        <v>17</v>
      </c>
      <c r="E9" s="76">
        <v>0</v>
      </c>
      <c r="F9" s="76">
        <v>13</v>
      </c>
      <c r="G9" s="76">
        <v>19</v>
      </c>
      <c r="H9" s="76">
        <v>21</v>
      </c>
      <c r="I9" s="76">
        <v>21</v>
      </c>
      <c r="J9" s="76">
        <v>20</v>
      </c>
      <c r="K9" s="76">
        <v>20</v>
      </c>
      <c r="L9" s="76">
        <v>65</v>
      </c>
      <c r="M9" s="76">
        <v>87</v>
      </c>
      <c r="N9" s="80">
        <f t="shared" ref="N9:N16" si="0">SUM(B9:M9)</f>
        <v>283</v>
      </c>
      <c r="O9" s="279" t="s">
        <v>339</v>
      </c>
    </row>
    <row r="10" spans="1:15" s="5" customFormat="1" ht="29.25" customHeight="1" thickBot="1" x14ac:dyDescent="0.25">
      <c r="A10" s="95" t="s">
        <v>182</v>
      </c>
      <c r="B10" s="116">
        <v>1</v>
      </c>
      <c r="C10" s="116">
        <v>2</v>
      </c>
      <c r="D10" s="116">
        <v>13</v>
      </c>
      <c r="E10" s="116">
        <v>0</v>
      </c>
      <c r="F10" s="116">
        <v>3</v>
      </c>
      <c r="G10" s="116">
        <v>0</v>
      </c>
      <c r="H10" s="116">
        <v>0</v>
      </c>
      <c r="I10" s="116">
        <v>2</v>
      </c>
      <c r="J10" s="116">
        <v>2</v>
      </c>
      <c r="K10" s="116">
        <v>1</v>
      </c>
      <c r="L10" s="116">
        <v>0</v>
      </c>
      <c r="M10" s="116">
        <v>0</v>
      </c>
      <c r="N10" s="209">
        <f t="shared" si="0"/>
        <v>24</v>
      </c>
      <c r="O10" s="276" t="s">
        <v>340</v>
      </c>
    </row>
    <row r="11" spans="1:15" s="5" customFormat="1" ht="29.25" customHeight="1" thickBot="1" x14ac:dyDescent="0.25">
      <c r="A11" s="47" t="s">
        <v>115</v>
      </c>
      <c r="B11" s="76">
        <v>0</v>
      </c>
      <c r="C11" s="76">
        <v>1</v>
      </c>
      <c r="D11" s="76">
        <v>4</v>
      </c>
      <c r="E11" s="76">
        <v>4</v>
      </c>
      <c r="F11" s="76">
        <v>0</v>
      </c>
      <c r="G11" s="76">
        <v>1</v>
      </c>
      <c r="H11" s="76">
        <v>0</v>
      </c>
      <c r="I11" s="76">
        <v>0</v>
      </c>
      <c r="J11" s="76">
        <v>0</v>
      </c>
      <c r="K11" s="76">
        <v>0</v>
      </c>
      <c r="L11" s="76">
        <v>0</v>
      </c>
      <c r="M11" s="76">
        <v>0</v>
      </c>
      <c r="N11" s="80">
        <f t="shared" si="0"/>
        <v>10</v>
      </c>
      <c r="O11" s="279" t="s">
        <v>336</v>
      </c>
    </row>
    <row r="12" spans="1:15" s="5" customFormat="1" ht="29.25" customHeight="1" thickBot="1" x14ac:dyDescent="0.25">
      <c r="A12" s="280" t="s">
        <v>116</v>
      </c>
      <c r="B12" s="116">
        <v>1</v>
      </c>
      <c r="C12" s="116">
        <v>2</v>
      </c>
      <c r="D12" s="116">
        <v>8</v>
      </c>
      <c r="E12" s="116">
        <v>2</v>
      </c>
      <c r="F12" s="116">
        <v>0</v>
      </c>
      <c r="G12" s="116">
        <v>7</v>
      </c>
      <c r="H12" s="116">
        <v>2</v>
      </c>
      <c r="I12" s="116">
        <v>4</v>
      </c>
      <c r="J12" s="116">
        <v>4</v>
      </c>
      <c r="K12" s="116">
        <v>5</v>
      </c>
      <c r="L12" s="116">
        <v>30</v>
      </c>
      <c r="M12" s="116">
        <v>1</v>
      </c>
      <c r="N12" s="209">
        <f t="shared" si="0"/>
        <v>66</v>
      </c>
      <c r="O12" s="276" t="s">
        <v>120</v>
      </c>
    </row>
    <row r="13" spans="1:15" s="5" customFormat="1" ht="29.25" customHeight="1" thickBot="1" x14ac:dyDescent="0.25">
      <c r="A13" s="60" t="s">
        <v>205</v>
      </c>
      <c r="B13" s="76">
        <v>3</v>
      </c>
      <c r="C13" s="76">
        <v>1</v>
      </c>
      <c r="D13" s="76">
        <v>4</v>
      </c>
      <c r="E13" s="76">
        <v>7</v>
      </c>
      <c r="F13" s="76">
        <v>3</v>
      </c>
      <c r="G13" s="76">
        <v>1</v>
      </c>
      <c r="H13" s="76">
        <v>0</v>
      </c>
      <c r="I13" s="76">
        <v>0</v>
      </c>
      <c r="J13" s="76">
        <v>0</v>
      </c>
      <c r="K13" s="76">
        <v>3</v>
      </c>
      <c r="L13" s="76">
        <v>7</v>
      </c>
      <c r="M13" s="76">
        <v>4</v>
      </c>
      <c r="N13" s="80">
        <f t="shared" si="0"/>
        <v>33</v>
      </c>
      <c r="O13" s="279" t="s">
        <v>337</v>
      </c>
    </row>
    <row r="14" spans="1:15" s="5" customFormat="1" ht="29.25" customHeight="1" thickBot="1" x14ac:dyDescent="0.25">
      <c r="A14" s="280" t="s">
        <v>206</v>
      </c>
      <c r="B14" s="116">
        <v>3</v>
      </c>
      <c r="C14" s="116">
        <v>5</v>
      </c>
      <c r="D14" s="116">
        <v>6</v>
      </c>
      <c r="E14" s="116">
        <v>4</v>
      </c>
      <c r="F14" s="116">
        <v>7</v>
      </c>
      <c r="G14" s="116">
        <v>4</v>
      </c>
      <c r="H14" s="116">
        <v>1</v>
      </c>
      <c r="I14" s="116">
        <v>3</v>
      </c>
      <c r="J14" s="116">
        <v>6</v>
      </c>
      <c r="K14" s="116">
        <v>6</v>
      </c>
      <c r="L14" s="116">
        <v>10</v>
      </c>
      <c r="M14" s="116">
        <v>5</v>
      </c>
      <c r="N14" s="81">
        <f t="shared" si="0"/>
        <v>60</v>
      </c>
      <c r="O14" s="276" t="s">
        <v>338</v>
      </c>
    </row>
    <row r="15" spans="1:15" s="5" customFormat="1" ht="29.25" customHeight="1" thickBot="1" x14ac:dyDescent="0.25">
      <c r="A15" s="60" t="s">
        <v>207</v>
      </c>
      <c r="B15" s="86">
        <v>0</v>
      </c>
      <c r="C15" s="86">
        <v>0</v>
      </c>
      <c r="D15" s="86">
        <v>15</v>
      </c>
      <c r="E15" s="86">
        <v>5</v>
      </c>
      <c r="F15" s="86">
        <v>3</v>
      </c>
      <c r="G15" s="86">
        <v>0</v>
      </c>
      <c r="H15" s="86">
        <v>1</v>
      </c>
      <c r="I15" s="86">
        <v>1</v>
      </c>
      <c r="J15" s="86">
        <v>1</v>
      </c>
      <c r="K15" s="86">
        <v>2</v>
      </c>
      <c r="L15" s="86">
        <v>1</v>
      </c>
      <c r="M15" s="86">
        <v>3</v>
      </c>
      <c r="N15" s="87">
        <f t="shared" si="0"/>
        <v>32</v>
      </c>
      <c r="O15" s="281" t="s">
        <v>334</v>
      </c>
    </row>
    <row r="16" spans="1:15" s="5" customFormat="1" ht="29.25" customHeight="1" x14ac:dyDescent="0.2">
      <c r="A16" s="282" t="s">
        <v>208</v>
      </c>
      <c r="B16" s="144">
        <v>1</v>
      </c>
      <c r="C16" s="144">
        <v>5</v>
      </c>
      <c r="D16" s="144">
        <v>4</v>
      </c>
      <c r="E16" s="144">
        <v>19</v>
      </c>
      <c r="F16" s="144">
        <v>3</v>
      </c>
      <c r="G16" s="144">
        <v>12</v>
      </c>
      <c r="H16" s="144">
        <v>14</v>
      </c>
      <c r="I16" s="144">
        <v>16</v>
      </c>
      <c r="J16" s="144">
        <v>14</v>
      </c>
      <c r="K16" s="144">
        <v>3</v>
      </c>
      <c r="L16" s="144">
        <v>0</v>
      </c>
      <c r="M16" s="144">
        <v>0</v>
      </c>
      <c r="N16" s="143">
        <f t="shared" si="0"/>
        <v>91</v>
      </c>
      <c r="O16" s="388" t="s">
        <v>333</v>
      </c>
    </row>
    <row r="17" spans="1:15" s="6" customFormat="1" ht="29.25" customHeight="1" x14ac:dyDescent="0.2">
      <c r="A17" s="387" t="s">
        <v>0</v>
      </c>
      <c r="B17" s="88">
        <f>SUM(B8:B16)</f>
        <v>9</v>
      </c>
      <c r="C17" s="88">
        <f t="shared" ref="C17:L17" si="1">SUM(C8:C16)</f>
        <v>19</v>
      </c>
      <c r="D17" s="88">
        <f t="shared" si="1"/>
        <v>75</v>
      </c>
      <c r="E17" s="88">
        <f t="shared" si="1"/>
        <v>41</v>
      </c>
      <c r="F17" s="88">
        <f t="shared" si="1"/>
        <v>33</v>
      </c>
      <c r="G17" s="88">
        <f t="shared" si="1"/>
        <v>51</v>
      </c>
      <c r="H17" s="88">
        <f t="shared" si="1"/>
        <v>39</v>
      </c>
      <c r="I17" s="88">
        <f t="shared" si="1"/>
        <v>48</v>
      </c>
      <c r="J17" s="88">
        <f t="shared" si="1"/>
        <v>48</v>
      </c>
      <c r="K17" s="88">
        <f t="shared" si="1"/>
        <v>41</v>
      </c>
      <c r="L17" s="88">
        <f t="shared" si="1"/>
        <v>116</v>
      </c>
      <c r="M17" s="88">
        <f>SUM(M8:M16)</f>
        <v>106</v>
      </c>
      <c r="N17" s="88">
        <f>SUM(N8:N16)</f>
        <v>626</v>
      </c>
      <c r="O17" s="389" t="s">
        <v>1</v>
      </c>
    </row>
    <row r="19" spans="1:15" x14ac:dyDescent="0.2">
      <c r="A19" s="20"/>
      <c r="O19" s="21"/>
    </row>
    <row r="34" customFormat="1" ht="29.25" customHeight="1" x14ac:dyDescent="0.2"/>
  </sheetData>
  <mergeCells count="6">
    <mergeCell ref="A6:A7"/>
    <mergeCell ref="O6:O7"/>
    <mergeCell ref="A1:O1"/>
    <mergeCell ref="A2:O2"/>
    <mergeCell ref="A3:O3"/>
    <mergeCell ref="A4:O4"/>
  </mergeCells>
  <printOptions horizontalCentered="1" verticalCentered="1"/>
  <pageMargins left="0" right="0" top="0" bottom="0" header="0" footer="0"/>
  <pageSetup paperSize="9" scale="9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dimension ref="A1:J59"/>
  <sheetViews>
    <sheetView showGridLines="0" rightToLeft="1" view="pageBreakPreview" zoomScaleNormal="95" zoomScaleSheetLayoutView="100" workbookViewId="0">
      <selection activeCell="I6" sqref="I6"/>
    </sheetView>
  </sheetViews>
  <sheetFormatPr defaultRowHeight="12.75" x14ac:dyDescent="0.2"/>
  <cols>
    <col min="1" max="1" width="29.140625" style="15" customWidth="1"/>
    <col min="2" max="6" width="8.7109375" style="15" customWidth="1"/>
    <col min="7" max="7" width="33.85546875" style="15" customWidth="1"/>
    <col min="8" max="9" width="9.140625" style="7" customWidth="1"/>
    <col min="10" max="16384" width="9.140625" style="7"/>
  </cols>
  <sheetData>
    <row r="1" spans="1:10" s="11" customFormat="1" ht="18" x14ac:dyDescent="0.25">
      <c r="A1" s="837" t="s">
        <v>812</v>
      </c>
      <c r="B1" s="838"/>
      <c r="C1" s="838"/>
      <c r="D1" s="838"/>
      <c r="E1" s="838"/>
      <c r="F1" s="838"/>
      <c r="G1" s="838"/>
    </row>
    <row r="2" spans="1:10" s="11" customFormat="1" ht="18" x14ac:dyDescent="0.25">
      <c r="A2" s="839" t="s">
        <v>750</v>
      </c>
      <c r="B2" s="840"/>
      <c r="C2" s="840"/>
      <c r="D2" s="840"/>
      <c r="E2" s="840"/>
      <c r="F2" s="840"/>
      <c r="G2" s="840"/>
    </row>
    <row r="3" spans="1:10" s="12" customFormat="1" ht="33" customHeight="1" x14ac:dyDescent="0.25">
      <c r="A3" s="841" t="s">
        <v>425</v>
      </c>
      <c r="B3" s="842"/>
      <c r="C3" s="842"/>
      <c r="D3" s="842"/>
      <c r="E3" s="842"/>
      <c r="F3" s="842"/>
      <c r="G3" s="842"/>
    </row>
    <row r="4" spans="1:10" s="12" customFormat="1" ht="15.75" x14ac:dyDescent="0.25">
      <c r="A4" s="842" t="s">
        <v>750</v>
      </c>
      <c r="B4" s="842"/>
      <c r="C4" s="842"/>
      <c r="D4" s="842"/>
      <c r="E4" s="842"/>
      <c r="F4" s="842"/>
      <c r="G4" s="842"/>
    </row>
    <row r="5" spans="1:10" customFormat="1" ht="15.75" x14ac:dyDescent="0.2">
      <c r="A5" s="464" t="s">
        <v>217</v>
      </c>
      <c r="G5" s="67" t="s">
        <v>218</v>
      </c>
    </row>
    <row r="6" spans="1:10" s="8" customFormat="1" ht="30.75" customHeight="1" x14ac:dyDescent="0.2">
      <c r="A6" s="456" t="s">
        <v>620</v>
      </c>
      <c r="B6" s="457">
        <v>2018</v>
      </c>
      <c r="C6" s="457">
        <v>2019</v>
      </c>
      <c r="D6" s="458">
        <v>2020</v>
      </c>
      <c r="E6" s="458">
        <v>2021</v>
      </c>
      <c r="F6" s="458">
        <v>2022</v>
      </c>
      <c r="G6" s="455" t="s">
        <v>667</v>
      </c>
      <c r="J6" s="9"/>
    </row>
    <row r="7" spans="1:10" s="9" customFormat="1" ht="15.75" thickBot="1" x14ac:dyDescent="0.25">
      <c r="A7" s="428" t="s">
        <v>478</v>
      </c>
      <c r="B7" s="429"/>
      <c r="C7" s="429"/>
      <c r="D7" s="429"/>
      <c r="E7" s="429"/>
      <c r="F7" s="429"/>
      <c r="G7" s="491" t="s">
        <v>613</v>
      </c>
    </row>
    <row r="8" spans="1:10" s="9" customFormat="1" ht="36.75" customHeight="1" thickBot="1" x14ac:dyDescent="0.25">
      <c r="A8" s="482" t="s">
        <v>479</v>
      </c>
      <c r="B8" s="375">
        <v>1</v>
      </c>
      <c r="C8" s="375">
        <v>1</v>
      </c>
      <c r="D8" s="375">
        <v>1</v>
      </c>
      <c r="E8" s="375">
        <v>1</v>
      </c>
      <c r="F8" s="375">
        <v>1</v>
      </c>
      <c r="G8" s="430" t="s">
        <v>507</v>
      </c>
    </row>
    <row r="9" spans="1:10" s="9" customFormat="1" ht="18" customHeight="1" thickBot="1" x14ac:dyDescent="0.25">
      <c r="A9" s="483" t="s">
        <v>689</v>
      </c>
      <c r="B9" s="434">
        <v>2</v>
      </c>
      <c r="C9" s="434">
        <v>2</v>
      </c>
      <c r="D9" s="434">
        <v>2</v>
      </c>
      <c r="E9" s="434">
        <v>2</v>
      </c>
      <c r="F9" s="434">
        <v>2</v>
      </c>
      <c r="G9" s="431" t="s">
        <v>508</v>
      </c>
    </row>
    <row r="10" spans="1:10" s="9" customFormat="1" ht="18" customHeight="1" thickBot="1" x14ac:dyDescent="0.25">
      <c r="A10" s="482" t="s">
        <v>480</v>
      </c>
      <c r="B10" s="375">
        <v>8</v>
      </c>
      <c r="C10" s="375">
        <v>10</v>
      </c>
      <c r="D10" s="375">
        <v>10</v>
      </c>
      <c r="E10" s="375">
        <v>11</v>
      </c>
      <c r="F10" s="375">
        <v>14</v>
      </c>
      <c r="G10" s="430" t="s">
        <v>183</v>
      </c>
    </row>
    <row r="11" spans="1:10" s="9" customFormat="1" ht="18" customHeight="1" thickBot="1" x14ac:dyDescent="0.25">
      <c r="A11" s="483" t="s">
        <v>417</v>
      </c>
      <c r="B11" s="434">
        <v>5</v>
      </c>
      <c r="C11" s="434">
        <v>7</v>
      </c>
      <c r="D11" s="434">
        <v>7</v>
      </c>
      <c r="E11" s="434">
        <v>7</v>
      </c>
      <c r="F11" s="434">
        <v>8</v>
      </c>
      <c r="G11" s="431" t="s">
        <v>341</v>
      </c>
    </row>
    <row r="12" spans="1:10" s="9" customFormat="1" ht="18" customHeight="1" thickBot="1" x14ac:dyDescent="0.25">
      <c r="A12" s="482" t="s">
        <v>184</v>
      </c>
      <c r="B12" s="375">
        <v>1</v>
      </c>
      <c r="C12" s="375">
        <v>1</v>
      </c>
      <c r="D12" s="375">
        <v>1</v>
      </c>
      <c r="E12" s="375">
        <v>1</v>
      </c>
      <c r="F12" s="375">
        <v>1</v>
      </c>
      <c r="G12" s="430" t="s">
        <v>509</v>
      </c>
    </row>
    <row r="13" spans="1:10" s="9" customFormat="1" ht="30.75" customHeight="1" thickBot="1" x14ac:dyDescent="0.25">
      <c r="A13" s="483" t="s">
        <v>481</v>
      </c>
      <c r="B13" s="434">
        <v>1</v>
      </c>
      <c r="C13" s="434">
        <v>1</v>
      </c>
      <c r="D13" s="434">
        <v>1</v>
      </c>
      <c r="E13" s="434">
        <v>1</v>
      </c>
      <c r="F13" s="434">
        <v>2</v>
      </c>
      <c r="G13" s="431" t="s">
        <v>510</v>
      </c>
    </row>
    <row r="14" spans="1:10" s="9" customFormat="1" ht="18" customHeight="1" thickBot="1" x14ac:dyDescent="0.25">
      <c r="A14" s="482" t="s">
        <v>482</v>
      </c>
      <c r="B14" s="375">
        <v>1</v>
      </c>
      <c r="C14" s="375">
        <v>1</v>
      </c>
      <c r="D14" s="375">
        <v>1</v>
      </c>
      <c r="E14" s="375">
        <v>1</v>
      </c>
      <c r="F14" s="375">
        <v>1</v>
      </c>
      <c r="G14" s="430" t="s">
        <v>511</v>
      </c>
    </row>
    <row r="15" spans="1:10" s="9" customFormat="1" ht="18" customHeight="1" thickBot="1" x14ac:dyDescent="0.25">
      <c r="A15" s="483" t="s">
        <v>188</v>
      </c>
      <c r="B15" s="434">
        <v>1</v>
      </c>
      <c r="C15" s="434">
        <v>1</v>
      </c>
      <c r="D15" s="434">
        <v>1</v>
      </c>
      <c r="E15" s="434">
        <v>1</v>
      </c>
      <c r="F15" s="434">
        <v>1</v>
      </c>
      <c r="G15" s="431" t="s">
        <v>189</v>
      </c>
    </row>
    <row r="16" spans="1:10" s="9" customFormat="1" ht="18" customHeight="1" thickBot="1" x14ac:dyDescent="0.25">
      <c r="A16" s="482" t="s">
        <v>186</v>
      </c>
      <c r="B16" s="375">
        <v>1</v>
      </c>
      <c r="C16" s="375">
        <v>1</v>
      </c>
      <c r="D16" s="375">
        <v>1</v>
      </c>
      <c r="E16" s="375">
        <v>1</v>
      </c>
      <c r="F16" s="375">
        <v>1</v>
      </c>
      <c r="G16" s="430" t="s">
        <v>187</v>
      </c>
    </row>
    <row r="17" spans="1:7" s="9" customFormat="1" ht="30.75" customHeight="1" thickBot="1" x14ac:dyDescent="0.25">
      <c r="A17" s="483" t="s">
        <v>483</v>
      </c>
      <c r="B17" s="434">
        <v>1</v>
      </c>
      <c r="C17" s="434">
        <v>1</v>
      </c>
      <c r="D17" s="434">
        <v>1</v>
      </c>
      <c r="E17" s="434">
        <v>1</v>
      </c>
      <c r="F17" s="434">
        <v>1</v>
      </c>
      <c r="G17" s="431" t="s">
        <v>512</v>
      </c>
    </row>
    <row r="18" spans="1:7" s="9" customFormat="1" ht="30.75" customHeight="1" thickBot="1" x14ac:dyDescent="0.25">
      <c r="A18" s="482" t="s">
        <v>614</v>
      </c>
      <c r="B18" s="375">
        <v>1</v>
      </c>
      <c r="C18" s="375">
        <v>2</v>
      </c>
      <c r="D18" s="375">
        <v>2</v>
      </c>
      <c r="E18" s="375">
        <v>2</v>
      </c>
      <c r="F18" s="375">
        <v>2</v>
      </c>
      <c r="G18" s="430" t="s">
        <v>513</v>
      </c>
    </row>
    <row r="19" spans="1:7" s="6" customFormat="1" ht="30.75" customHeight="1" thickBot="1" x14ac:dyDescent="0.25">
      <c r="A19" s="483" t="s">
        <v>615</v>
      </c>
      <c r="B19" s="434">
        <v>1</v>
      </c>
      <c r="C19" s="434">
        <v>1</v>
      </c>
      <c r="D19" s="434">
        <v>1</v>
      </c>
      <c r="E19" s="434">
        <v>1</v>
      </c>
      <c r="F19" s="434">
        <v>1</v>
      </c>
      <c r="G19" s="431" t="s">
        <v>418</v>
      </c>
    </row>
    <row r="20" spans="1:7" ht="30.75" customHeight="1" thickBot="1" x14ac:dyDescent="0.25">
      <c r="A20" s="482" t="s">
        <v>484</v>
      </c>
      <c r="B20" s="375">
        <v>0</v>
      </c>
      <c r="C20" s="375">
        <v>1</v>
      </c>
      <c r="D20" s="375">
        <v>1</v>
      </c>
      <c r="E20" s="375">
        <v>1</v>
      </c>
      <c r="F20" s="375">
        <v>1</v>
      </c>
      <c r="G20" s="430" t="s">
        <v>514</v>
      </c>
    </row>
    <row r="21" spans="1:7" s="10" customFormat="1" ht="18" customHeight="1" thickBot="1" x14ac:dyDescent="0.25">
      <c r="A21" s="483" t="s">
        <v>616</v>
      </c>
      <c r="B21" s="434">
        <v>0</v>
      </c>
      <c r="C21" s="434">
        <v>1</v>
      </c>
      <c r="D21" s="434">
        <v>1</v>
      </c>
      <c r="E21" s="434">
        <v>1</v>
      </c>
      <c r="F21" s="434">
        <v>1</v>
      </c>
      <c r="G21" s="431" t="s">
        <v>637</v>
      </c>
    </row>
    <row r="22" spans="1:7" ht="18" customHeight="1" thickBot="1" x14ac:dyDescent="0.25">
      <c r="A22" s="482" t="s">
        <v>485</v>
      </c>
      <c r="B22" s="375">
        <v>0</v>
      </c>
      <c r="C22" s="375">
        <v>0</v>
      </c>
      <c r="D22" s="375">
        <v>1</v>
      </c>
      <c r="E22" s="375">
        <v>1</v>
      </c>
      <c r="F22" s="375">
        <v>1</v>
      </c>
      <c r="G22" s="430" t="s">
        <v>515</v>
      </c>
    </row>
    <row r="23" spans="1:7" ht="18" customHeight="1" thickBot="1" x14ac:dyDescent="0.25">
      <c r="A23" s="484" t="s">
        <v>690</v>
      </c>
      <c r="B23" s="434">
        <v>0</v>
      </c>
      <c r="C23" s="434">
        <v>1</v>
      </c>
      <c r="D23" s="434">
        <v>1</v>
      </c>
      <c r="E23" s="434">
        <v>1</v>
      </c>
      <c r="F23" s="434">
        <v>1</v>
      </c>
      <c r="G23" s="431" t="s">
        <v>624</v>
      </c>
    </row>
    <row r="24" spans="1:7" ht="18" customHeight="1" thickBot="1" x14ac:dyDescent="0.25">
      <c r="A24" s="482" t="s">
        <v>765</v>
      </c>
      <c r="B24" s="375">
        <v>0</v>
      </c>
      <c r="C24" s="375">
        <v>0</v>
      </c>
      <c r="D24" s="375">
        <v>0</v>
      </c>
      <c r="E24" s="375">
        <v>0</v>
      </c>
      <c r="F24" s="375">
        <v>3</v>
      </c>
      <c r="G24" s="430" t="s">
        <v>766</v>
      </c>
    </row>
    <row r="25" spans="1:7" s="662" customFormat="1" ht="30.75" customHeight="1" thickBot="1" x14ac:dyDescent="0.25">
      <c r="A25" s="484" t="s">
        <v>691</v>
      </c>
      <c r="B25" s="434">
        <v>0</v>
      </c>
      <c r="C25" s="434">
        <v>0</v>
      </c>
      <c r="D25" s="434">
        <v>1</v>
      </c>
      <c r="E25" s="434">
        <v>1</v>
      </c>
      <c r="F25" s="434">
        <v>1</v>
      </c>
      <c r="G25" s="661" t="s">
        <v>625</v>
      </c>
    </row>
    <row r="26" spans="1:7" ht="17.100000000000001" customHeight="1" thickBot="1" x14ac:dyDescent="0.25">
      <c r="A26" s="432" t="s">
        <v>486</v>
      </c>
      <c r="B26" s="434"/>
      <c r="C26" s="434"/>
      <c r="D26" s="434"/>
      <c r="E26" s="434"/>
      <c r="F26" s="434"/>
      <c r="G26" s="492" t="s">
        <v>617</v>
      </c>
    </row>
    <row r="27" spans="1:7" ht="30.75" customHeight="1" thickBot="1" x14ac:dyDescent="0.25">
      <c r="A27" s="482" t="s">
        <v>190</v>
      </c>
      <c r="B27" s="375">
        <v>2</v>
      </c>
      <c r="C27" s="375">
        <v>2</v>
      </c>
      <c r="D27" s="375">
        <v>2</v>
      </c>
      <c r="E27" s="375">
        <v>2</v>
      </c>
      <c r="F27" s="610">
        <v>2</v>
      </c>
      <c r="G27" s="430" t="s">
        <v>516</v>
      </c>
    </row>
    <row r="28" spans="1:7" ht="30.75" customHeight="1" thickBot="1" x14ac:dyDescent="0.25">
      <c r="A28" s="483" t="s">
        <v>487</v>
      </c>
      <c r="B28" s="434">
        <v>1</v>
      </c>
      <c r="C28" s="434">
        <v>1</v>
      </c>
      <c r="D28" s="434">
        <v>1</v>
      </c>
      <c r="E28" s="434">
        <v>1</v>
      </c>
      <c r="F28" s="611">
        <v>1</v>
      </c>
      <c r="G28" s="431" t="s">
        <v>517</v>
      </c>
    </row>
    <row r="29" spans="1:7" ht="18" customHeight="1" thickBot="1" x14ac:dyDescent="0.25">
      <c r="A29" s="482" t="s">
        <v>767</v>
      </c>
      <c r="B29" s="375">
        <v>0</v>
      </c>
      <c r="C29" s="375">
        <v>0</v>
      </c>
      <c r="D29" s="375">
        <v>0</v>
      </c>
      <c r="E29" s="375">
        <v>0</v>
      </c>
      <c r="F29" s="610">
        <v>1</v>
      </c>
      <c r="G29" s="430" t="s">
        <v>769</v>
      </c>
    </row>
    <row r="30" spans="1:7" ht="18" customHeight="1" thickBot="1" x14ac:dyDescent="0.25">
      <c r="A30" s="483" t="s">
        <v>768</v>
      </c>
      <c r="B30" s="434">
        <v>0</v>
      </c>
      <c r="C30" s="434">
        <v>0</v>
      </c>
      <c r="D30" s="434">
        <v>0</v>
      </c>
      <c r="E30" s="434">
        <v>0</v>
      </c>
      <c r="F30" s="611">
        <v>1</v>
      </c>
      <c r="G30" s="431" t="s">
        <v>770</v>
      </c>
    </row>
    <row r="31" spans="1:7" s="146" customFormat="1" ht="18" customHeight="1" thickBot="1" x14ac:dyDescent="0.25">
      <c r="A31" s="482" t="s">
        <v>488</v>
      </c>
      <c r="B31" s="375">
        <v>1</v>
      </c>
      <c r="C31" s="375">
        <v>1</v>
      </c>
      <c r="D31" s="375">
        <v>1</v>
      </c>
      <c r="E31" s="375">
        <v>1</v>
      </c>
      <c r="F31" s="610">
        <v>1</v>
      </c>
      <c r="G31" s="430" t="s">
        <v>518</v>
      </c>
    </row>
    <row r="32" spans="1:7" ht="18" customHeight="1" thickBot="1" x14ac:dyDescent="0.25">
      <c r="A32" s="483" t="s">
        <v>192</v>
      </c>
      <c r="B32" s="434">
        <v>1</v>
      </c>
      <c r="C32" s="434">
        <v>1</v>
      </c>
      <c r="D32" s="434">
        <v>1</v>
      </c>
      <c r="E32" s="434">
        <v>1</v>
      </c>
      <c r="F32" s="611">
        <v>1</v>
      </c>
      <c r="G32" s="431" t="s">
        <v>191</v>
      </c>
    </row>
    <row r="33" spans="1:7" s="146" customFormat="1" ht="18" customHeight="1" thickBot="1" x14ac:dyDescent="0.25">
      <c r="A33" s="482" t="s">
        <v>626</v>
      </c>
      <c r="B33" s="375">
        <v>1</v>
      </c>
      <c r="C33" s="375">
        <v>1</v>
      </c>
      <c r="D33" s="375">
        <v>1</v>
      </c>
      <c r="E33" s="375">
        <v>1</v>
      </c>
      <c r="F33" s="610">
        <v>1</v>
      </c>
      <c r="G33" s="430" t="s">
        <v>627</v>
      </c>
    </row>
    <row r="34" spans="1:7" ht="30.75" customHeight="1" thickBot="1" x14ac:dyDescent="0.25">
      <c r="A34" s="432" t="s">
        <v>489</v>
      </c>
      <c r="B34" s="434"/>
      <c r="C34" s="434"/>
      <c r="D34" s="434"/>
      <c r="E34" s="434"/>
      <c r="F34" s="434"/>
      <c r="G34" s="492" t="s">
        <v>618</v>
      </c>
    </row>
    <row r="35" spans="1:7" s="146" customFormat="1" ht="18" customHeight="1" thickBot="1" x14ac:dyDescent="0.25">
      <c r="A35" s="485" t="s">
        <v>490</v>
      </c>
      <c r="B35" s="375">
        <v>31</v>
      </c>
      <c r="C35" s="375">
        <v>36</v>
      </c>
      <c r="D35" s="375">
        <v>38</v>
      </c>
      <c r="E35" s="375">
        <v>39</v>
      </c>
      <c r="F35" s="375">
        <v>46</v>
      </c>
      <c r="G35" s="433" t="s">
        <v>519</v>
      </c>
    </row>
    <row r="36" spans="1:7" ht="18" customHeight="1" thickBot="1" x14ac:dyDescent="0.25">
      <c r="A36" s="486" t="s">
        <v>491</v>
      </c>
      <c r="B36" s="434">
        <v>19</v>
      </c>
      <c r="C36" s="434">
        <v>25</v>
      </c>
      <c r="D36" s="434">
        <v>31</v>
      </c>
      <c r="E36" s="434">
        <v>39</v>
      </c>
      <c r="F36" s="434">
        <v>40</v>
      </c>
      <c r="G36" s="431" t="s">
        <v>520</v>
      </c>
    </row>
    <row r="37" spans="1:7" s="146" customFormat="1" ht="18" customHeight="1" thickBot="1" x14ac:dyDescent="0.25">
      <c r="A37" s="485" t="s">
        <v>492</v>
      </c>
      <c r="B37" s="375">
        <v>13</v>
      </c>
      <c r="C37" s="375">
        <v>14</v>
      </c>
      <c r="D37" s="375">
        <v>17</v>
      </c>
      <c r="E37" s="375">
        <v>17</v>
      </c>
      <c r="F37" s="375">
        <v>17</v>
      </c>
      <c r="G37" s="433" t="s">
        <v>521</v>
      </c>
    </row>
    <row r="38" spans="1:7" ht="18" customHeight="1" thickBot="1" x14ac:dyDescent="0.25">
      <c r="A38" s="486" t="s">
        <v>493</v>
      </c>
      <c r="B38" s="434">
        <v>3</v>
      </c>
      <c r="C38" s="434">
        <v>23</v>
      </c>
      <c r="D38" s="434">
        <v>24</v>
      </c>
      <c r="E38" s="434">
        <v>49</v>
      </c>
      <c r="F38" s="434">
        <v>22</v>
      </c>
      <c r="G38" s="431" t="s">
        <v>522</v>
      </c>
    </row>
    <row r="39" spans="1:7" ht="18" customHeight="1" x14ac:dyDescent="0.2">
      <c r="A39" s="487" t="s">
        <v>494</v>
      </c>
      <c r="B39" s="460">
        <v>56</v>
      </c>
      <c r="C39" s="460">
        <v>56</v>
      </c>
      <c r="D39" s="460">
        <v>56</v>
      </c>
      <c r="E39" s="460">
        <v>38</v>
      </c>
      <c r="F39" s="460">
        <v>37</v>
      </c>
      <c r="G39" s="461" t="s">
        <v>523</v>
      </c>
    </row>
    <row r="40" spans="1:7" ht="17.100000000000001" customHeight="1" thickBot="1" x14ac:dyDescent="0.25">
      <c r="A40" s="428" t="s">
        <v>495</v>
      </c>
      <c r="B40" s="459"/>
      <c r="C40" s="459"/>
      <c r="D40" s="459"/>
      <c r="E40" s="459"/>
      <c r="F40" s="459"/>
      <c r="G40" s="491" t="s">
        <v>619</v>
      </c>
    </row>
    <row r="41" spans="1:7" ht="30.75" customHeight="1" thickBot="1" x14ac:dyDescent="0.25">
      <c r="A41" s="482" t="s">
        <v>496</v>
      </c>
      <c r="B41" s="375">
        <v>2</v>
      </c>
      <c r="C41" s="375">
        <v>2</v>
      </c>
      <c r="D41" s="375">
        <v>2</v>
      </c>
      <c r="E41" s="375">
        <v>2</v>
      </c>
      <c r="F41" s="375">
        <v>2</v>
      </c>
      <c r="G41" s="433" t="s">
        <v>670</v>
      </c>
    </row>
    <row r="42" spans="1:7" ht="18" customHeight="1" thickBot="1" x14ac:dyDescent="0.25">
      <c r="A42" s="488" t="s">
        <v>185</v>
      </c>
      <c r="B42" s="373">
        <v>5400</v>
      </c>
      <c r="C42" s="373">
        <v>5400</v>
      </c>
      <c r="D42" s="373">
        <v>5400</v>
      </c>
      <c r="E42" s="373">
        <v>5400</v>
      </c>
      <c r="F42" s="373">
        <v>5400</v>
      </c>
      <c r="G42" s="453" t="s">
        <v>342</v>
      </c>
    </row>
    <row r="43" spans="1:7" ht="29.25" thickBot="1" x14ac:dyDescent="0.25">
      <c r="A43" s="489" t="s">
        <v>497</v>
      </c>
      <c r="B43" s="376">
        <v>2</v>
      </c>
      <c r="C43" s="376">
        <v>2</v>
      </c>
      <c r="D43" s="376">
        <v>2</v>
      </c>
      <c r="E43" s="376">
        <v>2</v>
      </c>
      <c r="F43" s="376">
        <v>2</v>
      </c>
      <c r="G43" s="452" t="s">
        <v>524</v>
      </c>
    </row>
    <row r="44" spans="1:7" ht="18" customHeight="1" thickBot="1" x14ac:dyDescent="0.25">
      <c r="A44" s="483" t="s">
        <v>498</v>
      </c>
      <c r="B44" s="434">
        <v>1</v>
      </c>
      <c r="C44" s="434">
        <v>1</v>
      </c>
      <c r="D44" s="434">
        <v>1</v>
      </c>
      <c r="E44" s="434">
        <v>1</v>
      </c>
      <c r="F44" s="434">
        <v>1</v>
      </c>
      <c r="G44" s="431" t="s">
        <v>525</v>
      </c>
    </row>
    <row r="45" spans="1:7" ht="18" customHeight="1" thickBot="1" x14ac:dyDescent="0.25">
      <c r="A45" s="482" t="s">
        <v>419</v>
      </c>
      <c r="B45" s="375">
        <v>1</v>
      </c>
      <c r="C45" s="375">
        <v>1</v>
      </c>
      <c r="D45" s="375">
        <v>1</v>
      </c>
      <c r="E45" s="375">
        <v>1</v>
      </c>
      <c r="F45" s="375">
        <v>1</v>
      </c>
      <c r="G45" s="433" t="s">
        <v>420</v>
      </c>
    </row>
    <row r="46" spans="1:7" ht="29.25" thickBot="1" x14ac:dyDescent="0.25">
      <c r="A46" s="488" t="s">
        <v>499</v>
      </c>
      <c r="B46" s="434">
        <v>2</v>
      </c>
      <c r="C46" s="434">
        <v>2</v>
      </c>
      <c r="D46" s="434">
        <v>2</v>
      </c>
      <c r="E46" s="434">
        <v>2</v>
      </c>
      <c r="F46" s="434">
        <v>2</v>
      </c>
      <c r="G46" s="431" t="s">
        <v>526</v>
      </c>
    </row>
    <row r="47" spans="1:7" ht="29.25" thickBot="1" x14ac:dyDescent="0.25">
      <c r="A47" s="482" t="s">
        <v>500</v>
      </c>
      <c r="B47" s="375">
        <v>1</v>
      </c>
      <c r="C47" s="375">
        <v>1</v>
      </c>
      <c r="D47" s="375">
        <v>1</v>
      </c>
      <c r="E47" s="375">
        <v>1</v>
      </c>
      <c r="F47" s="375">
        <v>1</v>
      </c>
      <c r="G47" s="433" t="s">
        <v>621</v>
      </c>
    </row>
    <row r="48" spans="1:7" ht="18" customHeight="1" thickBot="1" x14ac:dyDescent="0.25">
      <c r="A48" s="483" t="s">
        <v>501</v>
      </c>
      <c r="B48" s="434">
        <v>5</v>
      </c>
      <c r="C48" s="434">
        <v>5</v>
      </c>
      <c r="D48" s="434">
        <v>5</v>
      </c>
      <c r="E48" s="434">
        <v>5</v>
      </c>
      <c r="F48" s="434">
        <v>5</v>
      </c>
      <c r="G48" s="431" t="s">
        <v>527</v>
      </c>
    </row>
    <row r="49" spans="1:7" ht="29.25" thickBot="1" x14ac:dyDescent="0.25">
      <c r="A49" s="482" t="s">
        <v>502</v>
      </c>
      <c r="B49" s="375">
        <v>40</v>
      </c>
      <c r="C49" s="375">
        <v>40</v>
      </c>
      <c r="D49" s="375">
        <v>40</v>
      </c>
      <c r="E49" s="375">
        <v>40</v>
      </c>
      <c r="F49" s="375">
        <v>40</v>
      </c>
      <c r="G49" s="433" t="s">
        <v>528</v>
      </c>
    </row>
    <row r="50" spans="1:7" ht="18" customHeight="1" thickBot="1" x14ac:dyDescent="0.25">
      <c r="A50" s="483" t="s">
        <v>210</v>
      </c>
      <c r="B50" s="434">
        <v>4</v>
      </c>
      <c r="C50" s="434">
        <v>4</v>
      </c>
      <c r="D50" s="434">
        <v>4</v>
      </c>
      <c r="E50" s="434">
        <v>4</v>
      </c>
      <c r="F50" s="434">
        <v>4</v>
      </c>
      <c r="G50" s="431" t="s">
        <v>529</v>
      </c>
    </row>
    <row r="51" spans="1:7" ht="18" customHeight="1" thickBot="1" x14ac:dyDescent="0.25">
      <c r="A51" s="482" t="s">
        <v>503</v>
      </c>
      <c r="B51" s="375">
        <v>2</v>
      </c>
      <c r="C51" s="375">
        <v>2</v>
      </c>
      <c r="D51" s="375">
        <v>2</v>
      </c>
      <c r="E51" s="375">
        <v>2</v>
      </c>
      <c r="F51" s="375">
        <v>2</v>
      </c>
      <c r="G51" s="433" t="s">
        <v>530</v>
      </c>
    </row>
    <row r="52" spans="1:7" ht="18" customHeight="1" thickBot="1" x14ac:dyDescent="0.25">
      <c r="A52" s="483" t="s">
        <v>209</v>
      </c>
      <c r="B52" s="434">
        <v>45</v>
      </c>
      <c r="C52" s="434">
        <v>45</v>
      </c>
      <c r="D52" s="434">
        <v>45</v>
      </c>
      <c r="E52" s="434">
        <v>45</v>
      </c>
      <c r="F52" s="434">
        <v>52</v>
      </c>
      <c r="G52" s="431" t="s">
        <v>531</v>
      </c>
    </row>
    <row r="53" spans="1:7" ht="18" customHeight="1" thickBot="1" x14ac:dyDescent="0.25">
      <c r="A53" s="482" t="s">
        <v>423</v>
      </c>
      <c r="B53" s="375">
        <v>1</v>
      </c>
      <c r="C53" s="375">
        <v>1</v>
      </c>
      <c r="D53" s="375">
        <v>1</v>
      </c>
      <c r="E53" s="375">
        <v>1</v>
      </c>
      <c r="F53" s="375">
        <v>1</v>
      </c>
      <c r="G53" s="433" t="s">
        <v>424</v>
      </c>
    </row>
    <row r="54" spans="1:7" ht="18" customHeight="1" thickBot="1" x14ac:dyDescent="0.25">
      <c r="A54" s="483" t="s">
        <v>421</v>
      </c>
      <c r="B54" s="346">
        <v>5</v>
      </c>
      <c r="C54" s="346">
        <v>5</v>
      </c>
      <c r="D54" s="346">
        <v>5</v>
      </c>
      <c r="E54" s="346">
        <v>5</v>
      </c>
      <c r="F54" s="346">
        <v>3</v>
      </c>
      <c r="G54" s="431" t="s">
        <v>422</v>
      </c>
    </row>
    <row r="55" spans="1:7" ht="18" customHeight="1" thickBot="1" x14ac:dyDescent="0.25">
      <c r="A55" s="482" t="s">
        <v>504</v>
      </c>
      <c r="B55" s="437">
        <v>1</v>
      </c>
      <c r="C55" s="437">
        <v>1</v>
      </c>
      <c r="D55" s="437">
        <v>1</v>
      </c>
      <c r="E55" s="437">
        <v>1</v>
      </c>
      <c r="F55" s="437">
        <v>1</v>
      </c>
      <c r="G55" s="435" t="s">
        <v>532</v>
      </c>
    </row>
    <row r="56" spans="1:7" ht="18" customHeight="1" thickBot="1" x14ac:dyDescent="0.25">
      <c r="A56" s="483" t="s">
        <v>505</v>
      </c>
      <c r="B56" s="438">
        <v>1</v>
      </c>
      <c r="C56" s="438">
        <v>1</v>
      </c>
      <c r="D56" s="438">
        <v>1</v>
      </c>
      <c r="E56" s="438">
        <v>1</v>
      </c>
      <c r="F56" s="438">
        <v>1</v>
      </c>
      <c r="G56" s="436" t="s">
        <v>533</v>
      </c>
    </row>
    <row r="57" spans="1:7" ht="18" customHeight="1" thickBot="1" x14ac:dyDescent="0.25">
      <c r="A57" s="613" t="s">
        <v>771</v>
      </c>
      <c r="B57" s="663">
        <v>0</v>
      </c>
      <c r="C57" s="663">
        <v>0</v>
      </c>
      <c r="D57" s="663">
        <v>0</v>
      </c>
      <c r="E57" s="663">
        <v>0</v>
      </c>
      <c r="F57" s="663">
        <v>1</v>
      </c>
      <c r="G57" s="614" t="s">
        <v>773</v>
      </c>
    </row>
    <row r="58" spans="1:7" ht="18" customHeight="1" thickBot="1" x14ac:dyDescent="0.25">
      <c r="A58" s="483" t="s">
        <v>772</v>
      </c>
      <c r="B58" s="612">
        <v>0</v>
      </c>
      <c r="C58" s="612">
        <v>0</v>
      </c>
      <c r="D58" s="612">
        <v>0</v>
      </c>
      <c r="E58" s="612">
        <v>0</v>
      </c>
      <c r="F58" s="612">
        <v>1</v>
      </c>
      <c r="G58" s="431" t="s">
        <v>774</v>
      </c>
    </row>
    <row r="59" spans="1:7" ht="28.5" x14ac:dyDescent="0.2">
      <c r="A59" s="490" t="s">
        <v>506</v>
      </c>
      <c r="B59" s="439">
        <v>1</v>
      </c>
      <c r="C59" s="439">
        <v>1</v>
      </c>
      <c r="D59" s="439">
        <v>1</v>
      </c>
      <c r="E59" s="439">
        <v>1</v>
      </c>
      <c r="F59" s="439">
        <v>1</v>
      </c>
      <c r="G59" s="440" t="s">
        <v>534</v>
      </c>
    </row>
  </sheetData>
  <mergeCells count="4">
    <mergeCell ref="A4:G4"/>
    <mergeCell ref="A1:G1"/>
    <mergeCell ref="A2:G2"/>
    <mergeCell ref="A3:G3"/>
  </mergeCells>
  <printOptions horizontalCentered="1" verticalCentered="1"/>
  <pageMargins left="0.15748031496062992" right="0.15748031496062992" top="0" bottom="0" header="0" footer="0"/>
  <pageSetup paperSize="9" scale="85" pageOrder="overThenDown" orientation="portrait" r:id="rId1"/>
  <headerFooter alignWithMargins="0"/>
  <rowBreaks count="1" manualBreakCount="1">
    <brk id="39"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dimension ref="A1:R31"/>
  <sheetViews>
    <sheetView showGridLines="0" rightToLeft="1" view="pageBreakPreview" zoomScaleNormal="95" zoomScaleSheetLayoutView="100" workbookViewId="0">
      <selection activeCell="U5" sqref="U5"/>
    </sheetView>
  </sheetViews>
  <sheetFormatPr defaultRowHeight="12.75" x14ac:dyDescent="0.2"/>
  <cols>
    <col min="1" max="1" width="24.140625" style="26" customWidth="1"/>
    <col min="2" max="11" width="7" style="26" customWidth="1"/>
    <col min="12" max="12" width="8.28515625" style="26" customWidth="1"/>
    <col min="13" max="17" width="8.7109375" style="26" customWidth="1"/>
    <col min="18" max="18" width="24.140625" style="26" customWidth="1"/>
    <col min="19" max="16384" width="9.140625" style="26"/>
  </cols>
  <sheetData>
    <row r="1" spans="1:18" ht="40.5" customHeight="1" x14ac:dyDescent="0.2">
      <c r="A1" s="837" t="s">
        <v>653</v>
      </c>
      <c r="B1" s="838"/>
      <c r="C1" s="838"/>
      <c r="D1" s="838"/>
      <c r="E1" s="838"/>
      <c r="F1" s="838"/>
      <c r="G1" s="838"/>
      <c r="H1" s="838"/>
      <c r="I1" s="838"/>
      <c r="J1" s="838"/>
      <c r="K1" s="838"/>
      <c r="L1" s="838"/>
      <c r="M1" s="838"/>
      <c r="N1" s="838"/>
      <c r="O1" s="838"/>
      <c r="P1" s="838"/>
      <c r="Q1" s="838"/>
      <c r="R1" s="838"/>
    </row>
    <row r="2" spans="1:18" ht="15.75" customHeight="1" x14ac:dyDescent="0.2">
      <c r="A2" s="839" t="s">
        <v>750</v>
      </c>
      <c r="B2" s="840"/>
      <c r="C2" s="840"/>
      <c r="D2" s="840"/>
      <c r="E2" s="840"/>
      <c r="F2" s="840"/>
      <c r="G2" s="840"/>
      <c r="H2" s="840"/>
      <c r="I2" s="840"/>
      <c r="J2" s="840"/>
      <c r="K2" s="840"/>
      <c r="L2" s="840"/>
      <c r="M2" s="840"/>
      <c r="N2" s="840"/>
      <c r="O2" s="840"/>
      <c r="P2" s="840"/>
      <c r="Q2" s="840"/>
      <c r="R2" s="840"/>
    </row>
    <row r="3" spans="1:18" s="221" customFormat="1" ht="59.25" customHeight="1" x14ac:dyDescent="0.2">
      <c r="A3" s="841" t="s">
        <v>394</v>
      </c>
      <c r="B3" s="841"/>
      <c r="C3" s="841"/>
      <c r="D3" s="841"/>
      <c r="E3" s="841"/>
      <c r="F3" s="841"/>
      <c r="G3" s="841"/>
      <c r="H3" s="841"/>
      <c r="I3" s="841"/>
      <c r="J3" s="841"/>
      <c r="K3" s="841"/>
      <c r="L3" s="841"/>
      <c r="M3" s="841"/>
      <c r="N3" s="841"/>
      <c r="O3" s="841"/>
      <c r="P3" s="841"/>
      <c r="Q3" s="841"/>
      <c r="R3" s="841"/>
    </row>
    <row r="4" spans="1:18" ht="12" customHeight="1" x14ac:dyDescent="0.2">
      <c r="A4" s="842" t="s">
        <v>750</v>
      </c>
      <c r="B4" s="842"/>
      <c r="C4" s="842"/>
      <c r="D4" s="842"/>
      <c r="E4" s="842"/>
      <c r="F4" s="842"/>
      <c r="G4" s="842"/>
      <c r="H4" s="842"/>
      <c r="I4" s="842"/>
      <c r="J4" s="842"/>
      <c r="K4" s="842"/>
      <c r="L4" s="842"/>
      <c r="M4" s="842"/>
      <c r="N4" s="842"/>
      <c r="O4" s="842"/>
      <c r="P4" s="842"/>
      <c r="Q4" s="842"/>
      <c r="R4" s="842"/>
    </row>
    <row r="5" spans="1:18" ht="20.100000000000001" customHeight="1" x14ac:dyDescent="0.2">
      <c r="A5" s="23" t="s">
        <v>268</v>
      </c>
      <c r="R5" s="45" t="s">
        <v>269</v>
      </c>
    </row>
    <row r="6" spans="1:18" s="99" customFormat="1" ht="31.5" customHeight="1" x14ac:dyDescent="0.2">
      <c r="A6" s="1003" t="s">
        <v>108</v>
      </c>
      <c r="B6" s="931" t="s">
        <v>603</v>
      </c>
      <c r="C6" s="932"/>
      <c r="D6" s="932"/>
      <c r="E6" s="932"/>
      <c r="F6" s="933"/>
      <c r="G6" s="931" t="s">
        <v>602</v>
      </c>
      <c r="H6" s="932"/>
      <c r="I6" s="932"/>
      <c r="J6" s="932"/>
      <c r="K6" s="933"/>
      <c r="L6" s="931" t="s">
        <v>604</v>
      </c>
      <c r="M6" s="932"/>
      <c r="N6" s="933"/>
      <c r="O6" s="931" t="s">
        <v>655</v>
      </c>
      <c r="P6" s="932"/>
      <c r="Q6" s="933"/>
      <c r="R6" s="1000" t="s">
        <v>121</v>
      </c>
    </row>
    <row r="7" spans="1:18" s="99" customFormat="1" ht="27.75" customHeight="1" x14ac:dyDescent="0.2">
      <c r="A7" s="1005"/>
      <c r="B7" s="504">
        <v>2018</v>
      </c>
      <c r="C7" s="504">
        <v>2019</v>
      </c>
      <c r="D7" s="504">
        <v>2020</v>
      </c>
      <c r="E7" s="504">
        <v>2021</v>
      </c>
      <c r="F7" s="504">
        <v>2022</v>
      </c>
      <c r="G7" s="504">
        <v>2018</v>
      </c>
      <c r="H7" s="504">
        <v>2019</v>
      </c>
      <c r="I7" s="251">
        <v>2020</v>
      </c>
      <c r="J7" s="251">
        <v>2021</v>
      </c>
      <c r="K7" s="251">
        <v>2022</v>
      </c>
      <c r="L7" s="251">
        <v>2020</v>
      </c>
      <c r="M7" s="251">
        <v>2021</v>
      </c>
      <c r="N7" s="251">
        <v>2022</v>
      </c>
      <c r="O7" s="251">
        <v>2020</v>
      </c>
      <c r="P7" s="251">
        <v>2021</v>
      </c>
      <c r="Q7" s="251">
        <v>2022</v>
      </c>
      <c r="R7" s="1002"/>
    </row>
    <row r="8" spans="1:18" s="100" customFormat="1" ht="17.100000000000001" customHeight="1" thickBot="1" x14ac:dyDescent="0.25">
      <c r="A8" s="419" t="s">
        <v>606</v>
      </c>
      <c r="B8" s="422"/>
      <c r="C8" s="422"/>
      <c r="D8" s="422"/>
      <c r="E8" s="422"/>
      <c r="F8" s="422"/>
      <c r="G8" s="422"/>
      <c r="H8" s="422"/>
      <c r="I8" s="422"/>
      <c r="J8" s="422"/>
      <c r="K8" s="422"/>
      <c r="L8" s="422"/>
      <c r="M8" s="422"/>
      <c r="N8" s="422"/>
      <c r="O8" s="422"/>
      <c r="P8" s="510"/>
      <c r="Q8" s="510"/>
      <c r="R8" s="248" t="s">
        <v>597</v>
      </c>
    </row>
    <row r="9" spans="1:18" s="100" customFormat="1" ht="17.100000000000001" customHeight="1" thickBot="1" x14ac:dyDescent="0.25">
      <c r="A9" s="420" t="s">
        <v>427</v>
      </c>
      <c r="B9" s="423">
        <v>11</v>
      </c>
      <c r="C9" s="423">
        <v>18</v>
      </c>
      <c r="D9" s="423">
        <v>15</v>
      </c>
      <c r="E9" s="423">
        <v>13</v>
      </c>
      <c r="F9" s="571">
        <v>21</v>
      </c>
      <c r="G9" s="423">
        <v>26</v>
      </c>
      <c r="H9" s="423">
        <v>30</v>
      </c>
      <c r="I9" s="423">
        <v>24</v>
      </c>
      <c r="J9" s="423">
        <v>24</v>
      </c>
      <c r="K9" s="571">
        <v>27</v>
      </c>
      <c r="L9" s="423">
        <v>3</v>
      </c>
      <c r="M9" s="423">
        <v>4</v>
      </c>
      <c r="N9" s="423">
        <v>4</v>
      </c>
      <c r="O9" s="423">
        <v>1</v>
      </c>
      <c r="P9" s="511">
        <v>1</v>
      </c>
      <c r="Q9" s="511">
        <v>0</v>
      </c>
      <c r="R9" s="416" t="s">
        <v>595</v>
      </c>
    </row>
    <row r="10" spans="1:18" s="100" customFormat="1" ht="17.100000000000001" customHeight="1" thickBot="1" x14ac:dyDescent="0.25">
      <c r="A10" s="421" t="s">
        <v>117</v>
      </c>
      <c r="B10" s="424">
        <v>7</v>
      </c>
      <c r="C10" s="424">
        <v>3</v>
      </c>
      <c r="D10" s="424">
        <v>3</v>
      </c>
      <c r="E10" s="424">
        <v>9</v>
      </c>
      <c r="F10" s="212">
        <v>1</v>
      </c>
      <c r="G10" s="424">
        <v>28</v>
      </c>
      <c r="H10" s="424">
        <v>21</v>
      </c>
      <c r="I10" s="424">
        <v>26</v>
      </c>
      <c r="J10" s="424">
        <v>25</v>
      </c>
      <c r="K10" s="212">
        <v>21</v>
      </c>
      <c r="L10" s="424">
        <v>0</v>
      </c>
      <c r="M10" s="424">
        <v>0</v>
      </c>
      <c r="N10" s="424">
        <v>0</v>
      </c>
      <c r="O10" s="424">
        <v>3</v>
      </c>
      <c r="P10" s="512">
        <v>0</v>
      </c>
      <c r="Q10" s="512">
        <v>1</v>
      </c>
      <c r="R10" s="417" t="s">
        <v>594</v>
      </c>
    </row>
    <row r="11" spans="1:18" s="100" customFormat="1" ht="17.100000000000001" customHeight="1" thickBot="1" x14ac:dyDescent="0.25">
      <c r="A11" s="420" t="s">
        <v>428</v>
      </c>
      <c r="B11" s="423">
        <f>0</f>
        <v>0</v>
      </c>
      <c r="C11" s="423">
        <f>0</f>
        <v>0</v>
      </c>
      <c r="D11" s="423">
        <v>5</v>
      </c>
      <c r="E11" s="423">
        <v>3</v>
      </c>
      <c r="F11" s="571">
        <v>2</v>
      </c>
      <c r="G11" s="423">
        <f>0</f>
        <v>0</v>
      </c>
      <c r="H11" s="423">
        <v>0</v>
      </c>
      <c r="I11" s="423">
        <v>1</v>
      </c>
      <c r="J11" s="423">
        <v>3</v>
      </c>
      <c r="K11" s="571">
        <v>1</v>
      </c>
      <c r="L11" s="423">
        <v>0</v>
      </c>
      <c r="M11" s="423">
        <v>0</v>
      </c>
      <c r="N11" s="423">
        <v>0</v>
      </c>
      <c r="O11" s="423">
        <v>0</v>
      </c>
      <c r="P11" s="511">
        <v>0</v>
      </c>
      <c r="Q11" s="511">
        <v>0</v>
      </c>
      <c r="R11" s="416" t="s">
        <v>593</v>
      </c>
    </row>
    <row r="12" spans="1:18" s="100" customFormat="1" ht="27" customHeight="1" x14ac:dyDescent="0.2">
      <c r="A12" s="421" t="s">
        <v>654</v>
      </c>
      <c r="B12" s="425">
        <v>4</v>
      </c>
      <c r="C12" s="425">
        <v>2</v>
      </c>
      <c r="D12" s="425">
        <v>3</v>
      </c>
      <c r="E12" s="425">
        <v>3</v>
      </c>
      <c r="F12" s="212">
        <v>7</v>
      </c>
      <c r="G12" s="425">
        <f>0</f>
        <v>0</v>
      </c>
      <c r="H12" s="425">
        <v>3</v>
      </c>
      <c r="I12" s="425">
        <v>0</v>
      </c>
      <c r="J12" s="425">
        <v>0</v>
      </c>
      <c r="K12" s="425">
        <v>0</v>
      </c>
      <c r="L12" s="425">
        <v>0</v>
      </c>
      <c r="M12" s="425">
        <v>0</v>
      </c>
      <c r="N12" s="425">
        <v>0</v>
      </c>
      <c r="O12" s="425">
        <v>1</v>
      </c>
      <c r="P12" s="512">
        <v>0</v>
      </c>
      <c r="Q12" s="512">
        <v>1</v>
      </c>
      <c r="R12" s="417" t="s">
        <v>436</v>
      </c>
    </row>
    <row r="13" spans="1:18" s="100" customFormat="1" ht="20.100000000000001" customHeight="1" x14ac:dyDescent="0.2">
      <c r="A13" s="470" t="s">
        <v>0</v>
      </c>
      <c r="B13" s="249">
        <f t="shared" ref="B13:J13" si="0">SUM(B9:B12)</f>
        <v>22</v>
      </c>
      <c r="C13" s="249">
        <f t="shared" si="0"/>
        <v>23</v>
      </c>
      <c r="D13" s="249">
        <f t="shared" si="0"/>
        <v>26</v>
      </c>
      <c r="E13" s="249">
        <f t="shared" si="0"/>
        <v>28</v>
      </c>
      <c r="F13" s="249">
        <f>SUM(F9:F12)</f>
        <v>31</v>
      </c>
      <c r="G13" s="249">
        <f t="shared" si="0"/>
        <v>54</v>
      </c>
      <c r="H13" s="249">
        <f t="shared" si="0"/>
        <v>54</v>
      </c>
      <c r="I13" s="249">
        <f t="shared" si="0"/>
        <v>51</v>
      </c>
      <c r="J13" s="249">
        <f t="shared" si="0"/>
        <v>52</v>
      </c>
      <c r="K13" s="249">
        <f t="shared" ref="K13:Q13" si="1">SUM(K9:K12)</f>
        <v>49</v>
      </c>
      <c r="L13" s="249">
        <f t="shared" si="1"/>
        <v>3</v>
      </c>
      <c r="M13" s="249">
        <f t="shared" si="1"/>
        <v>4</v>
      </c>
      <c r="N13" s="249">
        <f t="shared" si="1"/>
        <v>4</v>
      </c>
      <c r="O13" s="249">
        <f t="shared" si="1"/>
        <v>5</v>
      </c>
      <c r="P13" s="249">
        <f t="shared" si="1"/>
        <v>1</v>
      </c>
      <c r="Q13" s="249">
        <f t="shared" si="1"/>
        <v>2</v>
      </c>
      <c r="R13" s="418" t="s">
        <v>1</v>
      </c>
    </row>
    <row r="14" spans="1:18" s="100" customFormat="1" ht="17.100000000000001" customHeight="1" thickBot="1" x14ac:dyDescent="0.25">
      <c r="A14" s="419" t="s">
        <v>656</v>
      </c>
      <c r="B14" s="422"/>
      <c r="C14" s="422"/>
      <c r="D14" s="422"/>
      <c r="E14" s="422"/>
      <c r="F14" s="422"/>
      <c r="G14" s="422"/>
      <c r="H14" s="422"/>
      <c r="I14" s="422"/>
      <c r="J14" s="422"/>
      <c r="K14" s="422"/>
      <c r="L14" s="422"/>
      <c r="M14" s="422"/>
      <c r="N14" s="422"/>
      <c r="O14" s="422"/>
      <c r="P14" s="510"/>
      <c r="Q14" s="510"/>
      <c r="R14" s="248" t="s">
        <v>599</v>
      </c>
    </row>
    <row r="15" spans="1:18" s="100" customFormat="1" ht="17.100000000000001" customHeight="1" thickBot="1" x14ac:dyDescent="0.25">
      <c r="A15" s="420" t="s">
        <v>429</v>
      </c>
      <c r="B15" s="423">
        <f>0</f>
        <v>0</v>
      </c>
      <c r="C15" s="423">
        <f>0</f>
        <v>0</v>
      </c>
      <c r="D15" s="423">
        <v>23</v>
      </c>
      <c r="E15" s="423">
        <v>27</v>
      </c>
      <c r="F15" s="571">
        <v>24</v>
      </c>
      <c r="G15" s="423">
        <v>54</v>
      </c>
      <c r="H15" s="423">
        <v>54</v>
      </c>
      <c r="I15" s="423">
        <v>51</v>
      </c>
      <c r="J15" s="423">
        <v>52</v>
      </c>
      <c r="K15" s="423">
        <v>49</v>
      </c>
      <c r="L15" s="423">
        <v>3</v>
      </c>
      <c r="M15" s="423">
        <v>4</v>
      </c>
      <c r="N15" s="423">
        <v>4</v>
      </c>
      <c r="O15" s="423">
        <v>4</v>
      </c>
      <c r="P15" s="511">
        <v>1</v>
      </c>
      <c r="Q15" s="511">
        <v>1</v>
      </c>
      <c r="R15" s="416" t="s">
        <v>598</v>
      </c>
    </row>
    <row r="16" spans="1:18" s="100" customFormat="1" ht="17.100000000000001" customHeight="1" x14ac:dyDescent="0.2">
      <c r="A16" s="421" t="s">
        <v>430</v>
      </c>
      <c r="B16" s="425">
        <v>22</v>
      </c>
      <c r="C16" s="425">
        <v>23</v>
      </c>
      <c r="D16" s="425">
        <v>3</v>
      </c>
      <c r="E16" s="425">
        <v>1</v>
      </c>
      <c r="F16" s="212">
        <v>7</v>
      </c>
      <c r="G16" s="425">
        <f>0</f>
        <v>0</v>
      </c>
      <c r="H16" s="425">
        <f>0</f>
        <v>0</v>
      </c>
      <c r="I16" s="425">
        <v>0</v>
      </c>
      <c r="J16" s="425">
        <v>0</v>
      </c>
      <c r="K16" s="425">
        <v>0</v>
      </c>
      <c r="L16" s="425">
        <v>0</v>
      </c>
      <c r="M16" s="425">
        <v>0</v>
      </c>
      <c r="N16" s="425">
        <v>0</v>
      </c>
      <c r="O16" s="425">
        <v>1</v>
      </c>
      <c r="P16" s="512">
        <v>0</v>
      </c>
      <c r="Q16" s="512">
        <v>1</v>
      </c>
      <c r="R16" s="417" t="s">
        <v>437</v>
      </c>
    </row>
    <row r="17" spans="1:18" s="100" customFormat="1" ht="20.100000000000001" customHeight="1" x14ac:dyDescent="0.2">
      <c r="A17" s="470" t="s">
        <v>0</v>
      </c>
      <c r="B17" s="249">
        <f>SUM(B15:B16)</f>
        <v>22</v>
      </c>
      <c r="C17" s="249">
        <f>SUM(C15:C16)</f>
        <v>23</v>
      </c>
      <c r="D17" s="249">
        <f>SUM(D15:D16)</f>
        <v>26</v>
      </c>
      <c r="E17" s="249">
        <f>SUM(E15:E16)</f>
        <v>28</v>
      </c>
      <c r="F17" s="249">
        <f>SUM(F15:F16)</f>
        <v>31</v>
      </c>
      <c r="G17" s="249">
        <f t="shared" ref="G17:N17" si="2">SUM(G15:G16)</f>
        <v>54</v>
      </c>
      <c r="H17" s="249">
        <f t="shared" si="2"/>
        <v>54</v>
      </c>
      <c r="I17" s="249">
        <f t="shared" si="2"/>
        <v>51</v>
      </c>
      <c r="J17" s="249">
        <f>SUM(J15:J16)</f>
        <v>52</v>
      </c>
      <c r="K17" s="249">
        <f>SUM(K15:K16)</f>
        <v>49</v>
      </c>
      <c r="L17" s="249">
        <f t="shared" si="2"/>
        <v>3</v>
      </c>
      <c r="M17" s="249">
        <f t="shared" si="2"/>
        <v>4</v>
      </c>
      <c r="N17" s="249">
        <f t="shared" si="2"/>
        <v>4</v>
      </c>
      <c r="O17" s="249">
        <f>SUM(O15:O16)</f>
        <v>5</v>
      </c>
      <c r="P17" s="249">
        <f>SUM(P15:P16)</f>
        <v>1</v>
      </c>
      <c r="Q17" s="249">
        <f>SUM(Q15:Q16)</f>
        <v>2</v>
      </c>
      <c r="R17" s="418" t="s">
        <v>1</v>
      </c>
    </row>
    <row r="18" spans="1:18" s="100" customFormat="1" ht="17.100000000000001" customHeight="1" x14ac:dyDescent="0.2">
      <c r="A18" s="227" t="s">
        <v>605</v>
      </c>
      <c r="B18" s="212"/>
      <c r="C18" s="212"/>
      <c r="D18" s="212"/>
      <c r="E18" s="212"/>
      <c r="F18" s="212"/>
      <c r="G18" s="212"/>
      <c r="H18" s="212"/>
      <c r="I18" s="212"/>
      <c r="J18" s="252"/>
      <c r="K18" s="252"/>
      <c r="L18" s="252"/>
      <c r="M18" s="252"/>
      <c r="N18" s="252"/>
      <c r="O18" s="252"/>
      <c r="P18" s="252"/>
      <c r="Q18" s="252"/>
      <c r="R18" s="248" t="s">
        <v>600</v>
      </c>
    </row>
    <row r="19" spans="1:18" s="100" customFormat="1" ht="17.100000000000001" customHeight="1" thickBot="1" x14ac:dyDescent="0.25">
      <c r="A19" s="420" t="s">
        <v>431</v>
      </c>
      <c r="B19" s="426">
        <v>9</v>
      </c>
      <c r="C19" s="426">
        <v>7</v>
      </c>
      <c r="D19" s="426">
        <v>0</v>
      </c>
      <c r="E19" s="426">
        <v>0</v>
      </c>
      <c r="F19" s="426">
        <v>0</v>
      </c>
      <c r="G19" s="426">
        <v>54</v>
      </c>
      <c r="H19" s="426">
        <v>54</v>
      </c>
      <c r="I19" s="426">
        <v>1</v>
      </c>
      <c r="J19" s="426">
        <v>5</v>
      </c>
      <c r="K19" s="426">
        <v>1</v>
      </c>
      <c r="L19" s="426">
        <v>0</v>
      </c>
      <c r="M19" s="426">
        <v>0</v>
      </c>
      <c r="N19" s="426">
        <v>0</v>
      </c>
      <c r="O19" s="426">
        <v>0</v>
      </c>
      <c r="P19" s="511">
        <v>0</v>
      </c>
      <c r="Q19" s="511">
        <v>0</v>
      </c>
      <c r="R19" s="416" t="s">
        <v>596</v>
      </c>
    </row>
    <row r="20" spans="1:18" s="100" customFormat="1" ht="17.100000000000001" customHeight="1" thickBot="1" x14ac:dyDescent="0.25">
      <c r="A20" s="421" t="s">
        <v>432</v>
      </c>
      <c r="B20" s="424">
        <v>0</v>
      </c>
      <c r="C20" s="424">
        <v>0</v>
      </c>
      <c r="D20" s="424">
        <v>20</v>
      </c>
      <c r="E20" s="424">
        <v>19</v>
      </c>
      <c r="F20" s="212">
        <v>26</v>
      </c>
      <c r="G20" s="424">
        <f>0</f>
        <v>0</v>
      </c>
      <c r="H20" s="424">
        <f>0</f>
        <v>0</v>
      </c>
      <c r="I20" s="424">
        <v>50</v>
      </c>
      <c r="J20" s="424">
        <v>47</v>
      </c>
      <c r="K20" s="424">
        <v>48</v>
      </c>
      <c r="L20" s="424">
        <v>3</v>
      </c>
      <c r="M20" s="424">
        <v>4</v>
      </c>
      <c r="N20" s="424">
        <v>4</v>
      </c>
      <c r="O20" s="424">
        <v>5</v>
      </c>
      <c r="P20" s="512">
        <v>1</v>
      </c>
      <c r="Q20" s="512">
        <v>2</v>
      </c>
      <c r="R20" s="417" t="s">
        <v>438</v>
      </c>
    </row>
    <row r="21" spans="1:18" s="100" customFormat="1" ht="17.100000000000001" customHeight="1" thickBot="1" x14ac:dyDescent="0.25">
      <c r="A21" s="420" t="s">
        <v>433</v>
      </c>
      <c r="B21" s="423">
        <v>13</v>
      </c>
      <c r="C21" s="423">
        <v>16</v>
      </c>
      <c r="D21" s="423">
        <v>6</v>
      </c>
      <c r="E21" s="423">
        <v>4</v>
      </c>
      <c r="F21" s="571">
        <v>1</v>
      </c>
      <c r="G21" s="423">
        <f>0</f>
        <v>0</v>
      </c>
      <c r="H21" s="423">
        <f>0</f>
        <v>0</v>
      </c>
      <c r="I21" s="423">
        <v>0</v>
      </c>
      <c r="J21" s="423">
        <v>0</v>
      </c>
      <c r="K21" s="423">
        <v>0</v>
      </c>
      <c r="L21" s="423">
        <v>0</v>
      </c>
      <c r="M21" s="423">
        <v>0</v>
      </c>
      <c r="N21" s="423">
        <v>0</v>
      </c>
      <c r="O21" s="423">
        <v>0</v>
      </c>
      <c r="P21" s="511">
        <v>0</v>
      </c>
      <c r="Q21" s="511">
        <v>0</v>
      </c>
      <c r="R21" s="416" t="s">
        <v>439</v>
      </c>
    </row>
    <row r="22" spans="1:18" s="100" customFormat="1" ht="17.100000000000001" customHeight="1" x14ac:dyDescent="0.2">
      <c r="A22" s="421" t="s">
        <v>657</v>
      </c>
      <c r="B22" s="425">
        <f>0</f>
        <v>0</v>
      </c>
      <c r="C22" s="425">
        <v>0</v>
      </c>
      <c r="D22" s="425">
        <v>0</v>
      </c>
      <c r="E22" s="425">
        <v>5</v>
      </c>
      <c r="F22" s="212">
        <v>4</v>
      </c>
      <c r="G22" s="425">
        <f>0</f>
        <v>0</v>
      </c>
      <c r="H22" s="425">
        <f>0</f>
        <v>0</v>
      </c>
      <c r="I22" s="425">
        <v>0</v>
      </c>
      <c r="J22" s="425">
        <v>0</v>
      </c>
      <c r="K22" s="425">
        <v>0</v>
      </c>
      <c r="L22" s="425">
        <v>0</v>
      </c>
      <c r="M22" s="425">
        <v>0</v>
      </c>
      <c r="N22" s="425">
        <v>0</v>
      </c>
      <c r="O22" s="425">
        <v>0</v>
      </c>
      <c r="P22" s="512">
        <v>0</v>
      </c>
      <c r="Q22" s="512">
        <v>0</v>
      </c>
      <c r="R22" s="417" t="s">
        <v>214</v>
      </c>
    </row>
    <row r="23" spans="1:18" s="100" customFormat="1" ht="20.100000000000001" customHeight="1" x14ac:dyDescent="0.2">
      <c r="A23" s="470" t="s">
        <v>0</v>
      </c>
      <c r="B23" s="249">
        <f t="shared" ref="B23:Q23" si="3">SUM(B19:B22)</f>
        <v>22</v>
      </c>
      <c r="C23" s="249">
        <f t="shared" si="3"/>
        <v>23</v>
      </c>
      <c r="D23" s="249">
        <f t="shared" si="3"/>
        <v>26</v>
      </c>
      <c r="E23" s="249">
        <f t="shared" si="3"/>
        <v>28</v>
      </c>
      <c r="F23" s="249">
        <f t="shared" si="3"/>
        <v>31</v>
      </c>
      <c r="G23" s="249">
        <f t="shared" si="3"/>
        <v>54</v>
      </c>
      <c r="H23" s="249">
        <f t="shared" si="3"/>
        <v>54</v>
      </c>
      <c r="I23" s="249">
        <f t="shared" si="3"/>
        <v>51</v>
      </c>
      <c r="J23" s="249">
        <f t="shared" si="3"/>
        <v>52</v>
      </c>
      <c r="K23" s="249">
        <f t="shared" si="3"/>
        <v>49</v>
      </c>
      <c r="L23" s="249">
        <f t="shared" si="3"/>
        <v>3</v>
      </c>
      <c r="M23" s="249">
        <f t="shared" si="3"/>
        <v>4</v>
      </c>
      <c r="N23" s="249">
        <f t="shared" si="3"/>
        <v>4</v>
      </c>
      <c r="O23" s="249">
        <f t="shared" si="3"/>
        <v>5</v>
      </c>
      <c r="P23" s="249">
        <f t="shared" si="3"/>
        <v>1</v>
      </c>
      <c r="Q23" s="249">
        <f t="shared" si="3"/>
        <v>2</v>
      </c>
      <c r="R23" s="418" t="s">
        <v>1</v>
      </c>
    </row>
    <row r="24" spans="1:18" s="100" customFormat="1" ht="15.75" thickBot="1" x14ac:dyDescent="0.25">
      <c r="A24" s="419" t="s">
        <v>658</v>
      </c>
      <c r="B24" s="422"/>
      <c r="C24" s="422"/>
      <c r="D24" s="422"/>
      <c r="E24" s="422"/>
      <c r="F24" s="422"/>
      <c r="G24" s="422"/>
      <c r="H24" s="422"/>
      <c r="I24" s="422"/>
      <c r="J24" s="422"/>
      <c r="K24" s="422"/>
      <c r="L24" s="422"/>
      <c r="M24" s="422"/>
      <c r="N24" s="422"/>
      <c r="O24" s="422"/>
      <c r="P24" s="510"/>
      <c r="Q24" s="510"/>
      <c r="R24" s="248" t="s">
        <v>601</v>
      </c>
    </row>
    <row r="25" spans="1:18" s="100" customFormat="1" ht="17.100000000000001" customHeight="1" thickBot="1" x14ac:dyDescent="0.25">
      <c r="A25" s="420" t="s">
        <v>434</v>
      </c>
      <c r="B25" s="423">
        <v>12</v>
      </c>
      <c r="C25" s="423">
        <v>16</v>
      </c>
      <c r="D25" s="423">
        <v>12</v>
      </c>
      <c r="E25" s="423">
        <v>25</v>
      </c>
      <c r="F25" s="571">
        <v>25</v>
      </c>
      <c r="G25" s="423">
        <v>26</v>
      </c>
      <c r="H25" s="423">
        <v>28</v>
      </c>
      <c r="I25" s="423">
        <v>15</v>
      </c>
      <c r="J25" s="423">
        <v>40</v>
      </c>
      <c r="K25" s="571">
        <v>26</v>
      </c>
      <c r="L25" s="423">
        <v>2</v>
      </c>
      <c r="M25" s="423">
        <v>4</v>
      </c>
      <c r="N25" s="572">
        <v>2</v>
      </c>
      <c r="O25" s="423">
        <v>2</v>
      </c>
      <c r="P25" s="511">
        <v>1</v>
      </c>
      <c r="Q25" s="511">
        <v>1</v>
      </c>
      <c r="R25" s="416" t="s">
        <v>248</v>
      </c>
    </row>
    <row r="26" spans="1:18" s="100" customFormat="1" ht="17.100000000000001" customHeight="1" thickBot="1" x14ac:dyDescent="0.25">
      <c r="A26" s="421" t="s">
        <v>659</v>
      </c>
      <c r="B26" s="424">
        <v>4</v>
      </c>
      <c r="C26" s="424">
        <v>1</v>
      </c>
      <c r="D26" s="424">
        <v>4</v>
      </c>
      <c r="E26" s="424">
        <v>3</v>
      </c>
      <c r="F26" s="212">
        <v>3</v>
      </c>
      <c r="G26" s="424">
        <v>2</v>
      </c>
      <c r="H26" s="424">
        <v>2</v>
      </c>
      <c r="I26" s="424">
        <v>3</v>
      </c>
      <c r="J26" s="424">
        <v>6</v>
      </c>
      <c r="K26" s="212">
        <v>1</v>
      </c>
      <c r="L26" s="424">
        <v>0</v>
      </c>
      <c r="M26" s="424">
        <v>0</v>
      </c>
      <c r="N26" s="252">
        <v>1</v>
      </c>
      <c r="O26" s="424">
        <v>1</v>
      </c>
      <c r="P26" s="512">
        <v>0</v>
      </c>
      <c r="Q26" s="512">
        <v>0</v>
      </c>
      <c r="R26" s="417" t="s">
        <v>440</v>
      </c>
    </row>
    <row r="27" spans="1:18" s="100" customFormat="1" ht="17.100000000000001" customHeight="1" thickBot="1" x14ac:dyDescent="0.25">
      <c r="A27" s="420" t="s">
        <v>435</v>
      </c>
      <c r="B27" s="423">
        <v>0</v>
      </c>
      <c r="C27" s="423">
        <v>0</v>
      </c>
      <c r="D27" s="423">
        <v>0</v>
      </c>
      <c r="E27" s="423">
        <v>0</v>
      </c>
      <c r="F27" s="571">
        <v>1</v>
      </c>
      <c r="G27" s="423">
        <v>0</v>
      </c>
      <c r="H27" s="423">
        <v>2</v>
      </c>
      <c r="I27" s="423">
        <v>0</v>
      </c>
      <c r="J27" s="423">
        <v>1</v>
      </c>
      <c r="K27" s="571">
        <v>1</v>
      </c>
      <c r="L27" s="423">
        <v>0</v>
      </c>
      <c r="M27" s="423">
        <v>0</v>
      </c>
      <c r="N27" s="572">
        <v>0</v>
      </c>
      <c r="O27" s="423">
        <v>0</v>
      </c>
      <c r="P27" s="511">
        <v>0</v>
      </c>
      <c r="Q27" s="511">
        <v>0</v>
      </c>
      <c r="R27" s="416" t="s">
        <v>441</v>
      </c>
    </row>
    <row r="28" spans="1:18" s="100" customFormat="1" ht="17.100000000000001" customHeight="1" thickBot="1" x14ac:dyDescent="0.25">
      <c r="A28" s="421" t="s">
        <v>660</v>
      </c>
      <c r="B28" s="424">
        <v>0</v>
      </c>
      <c r="C28" s="424">
        <v>0</v>
      </c>
      <c r="D28" s="446">
        <v>0</v>
      </c>
      <c r="E28" s="446">
        <v>0</v>
      </c>
      <c r="F28" s="212">
        <v>0</v>
      </c>
      <c r="G28" s="424">
        <v>2</v>
      </c>
      <c r="H28" s="424">
        <v>3</v>
      </c>
      <c r="I28" s="424">
        <v>2</v>
      </c>
      <c r="J28" s="424">
        <v>2</v>
      </c>
      <c r="K28" s="212">
        <v>3</v>
      </c>
      <c r="L28" s="424">
        <v>0</v>
      </c>
      <c r="M28" s="424">
        <v>0</v>
      </c>
      <c r="N28" s="252">
        <v>0</v>
      </c>
      <c r="O28" s="424">
        <v>0</v>
      </c>
      <c r="P28" s="512">
        <v>0</v>
      </c>
      <c r="Q28" s="512">
        <v>0</v>
      </c>
      <c r="R28" s="417" t="s">
        <v>442</v>
      </c>
    </row>
    <row r="29" spans="1:18" s="100" customFormat="1" ht="17.100000000000001" customHeight="1" thickBot="1" x14ac:dyDescent="0.25">
      <c r="A29" s="420" t="s">
        <v>661</v>
      </c>
      <c r="B29" s="423">
        <v>5</v>
      </c>
      <c r="C29" s="423">
        <v>3</v>
      </c>
      <c r="D29" s="423">
        <v>7</v>
      </c>
      <c r="E29" s="423">
        <v>0</v>
      </c>
      <c r="F29" s="571">
        <v>2</v>
      </c>
      <c r="G29" s="423">
        <v>16</v>
      </c>
      <c r="H29" s="423">
        <v>11</v>
      </c>
      <c r="I29" s="423">
        <v>24</v>
      </c>
      <c r="J29" s="423">
        <v>3</v>
      </c>
      <c r="K29" s="571">
        <v>12</v>
      </c>
      <c r="L29" s="423">
        <v>1</v>
      </c>
      <c r="M29" s="423">
        <v>0</v>
      </c>
      <c r="N29" s="572">
        <v>1</v>
      </c>
      <c r="O29" s="423">
        <v>2</v>
      </c>
      <c r="P29" s="511">
        <v>0</v>
      </c>
      <c r="Q29" s="511">
        <v>1</v>
      </c>
      <c r="R29" s="416" t="s">
        <v>443</v>
      </c>
    </row>
    <row r="30" spans="1:18" s="100" customFormat="1" ht="17.100000000000001" customHeight="1" x14ac:dyDescent="0.2">
      <c r="A30" s="421" t="s">
        <v>657</v>
      </c>
      <c r="B30" s="425">
        <v>1</v>
      </c>
      <c r="C30" s="425">
        <v>3</v>
      </c>
      <c r="D30" s="425">
        <v>3</v>
      </c>
      <c r="E30" s="425">
        <v>0</v>
      </c>
      <c r="F30" s="425">
        <v>0</v>
      </c>
      <c r="G30" s="425">
        <v>8</v>
      </c>
      <c r="H30" s="425">
        <v>8</v>
      </c>
      <c r="I30" s="425">
        <v>7</v>
      </c>
      <c r="J30" s="425">
        <v>0</v>
      </c>
      <c r="K30" s="212">
        <v>6</v>
      </c>
      <c r="L30" s="425">
        <v>0</v>
      </c>
      <c r="M30" s="425">
        <v>0</v>
      </c>
      <c r="N30" s="425">
        <v>0</v>
      </c>
      <c r="O30" s="425">
        <v>0</v>
      </c>
      <c r="P30" s="512">
        <v>0</v>
      </c>
      <c r="Q30" s="512">
        <v>0</v>
      </c>
      <c r="R30" s="417" t="s">
        <v>214</v>
      </c>
    </row>
    <row r="31" spans="1:18" s="100" customFormat="1" ht="20.100000000000001" customHeight="1" x14ac:dyDescent="0.2">
      <c r="A31" s="470" t="s">
        <v>0</v>
      </c>
      <c r="B31" s="249">
        <f t="shared" ref="B31:Q31" si="4">SUM(B25:B30)</f>
        <v>22</v>
      </c>
      <c r="C31" s="249">
        <f t="shared" si="4"/>
        <v>23</v>
      </c>
      <c r="D31" s="249">
        <f>SUM(D25:D30)</f>
        <v>26</v>
      </c>
      <c r="E31" s="249">
        <f t="shared" si="4"/>
        <v>28</v>
      </c>
      <c r="F31" s="249">
        <f t="shared" si="4"/>
        <v>31</v>
      </c>
      <c r="G31" s="249">
        <f t="shared" si="4"/>
        <v>54</v>
      </c>
      <c r="H31" s="249">
        <f t="shared" si="4"/>
        <v>54</v>
      </c>
      <c r="I31" s="249">
        <f t="shared" si="4"/>
        <v>51</v>
      </c>
      <c r="J31" s="249">
        <f t="shared" si="4"/>
        <v>52</v>
      </c>
      <c r="K31" s="249">
        <f t="shared" si="4"/>
        <v>49</v>
      </c>
      <c r="L31" s="249">
        <f t="shared" si="4"/>
        <v>3</v>
      </c>
      <c r="M31" s="249">
        <f t="shared" si="4"/>
        <v>4</v>
      </c>
      <c r="N31" s="249">
        <f t="shared" si="4"/>
        <v>4</v>
      </c>
      <c r="O31" s="249">
        <f t="shared" si="4"/>
        <v>5</v>
      </c>
      <c r="P31" s="249">
        <f t="shared" si="4"/>
        <v>1</v>
      </c>
      <c r="Q31" s="249">
        <f t="shared" si="4"/>
        <v>2</v>
      </c>
      <c r="R31" s="418" t="s">
        <v>1</v>
      </c>
    </row>
  </sheetData>
  <mergeCells count="10">
    <mergeCell ref="R6:R7"/>
    <mergeCell ref="A6:A7"/>
    <mergeCell ref="A1:R1"/>
    <mergeCell ref="A2:R2"/>
    <mergeCell ref="A3:R3"/>
    <mergeCell ref="A4:R4"/>
    <mergeCell ref="B6:F6"/>
    <mergeCell ref="G6:K6"/>
    <mergeCell ref="L6:N6"/>
    <mergeCell ref="O6:Q6"/>
  </mergeCells>
  <printOptions horizontalCentered="1" verticalCentered="1"/>
  <pageMargins left="0" right="0.12" top="0.11811023622047245" bottom="0.23622047244094491" header="0" footer="0"/>
  <pageSetup paperSize="9" scale="8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3530F-B21F-437E-8A02-79E9040B0597}">
  <dimension ref="A1:L16"/>
  <sheetViews>
    <sheetView rightToLeft="1" view="pageBreakPreview" zoomScaleNormal="100" zoomScaleSheetLayoutView="100" workbookViewId="0">
      <selection activeCell="G7" sqref="G7"/>
    </sheetView>
  </sheetViews>
  <sheetFormatPr defaultColWidth="10.42578125" defaultRowHeight="12.75" x14ac:dyDescent="0.2"/>
  <cols>
    <col min="1" max="1" width="25.42578125" style="680" customWidth="1"/>
    <col min="2" max="3" width="24.7109375" style="680" customWidth="1"/>
    <col min="4" max="4" width="25.42578125" style="680" customWidth="1"/>
    <col min="5" max="5" width="10.42578125" style="680" customWidth="1"/>
    <col min="6" max="10" width="10.42578125" style="680"/>
    <col min="11" max="11" width="42.7109375" style="680" customWidth="1"/>
    <col min="12" max="12" width="5.7109375" style="681" customWidth="1"/>
    <col min="13" max="16384" width="10.42578125" style="680"/>
  </cols>
  <sheetData>
    <row r="1" spans="1:12" ht="18" customHeight="1" x14ac:dyDescent="0.2">
      <c r="A1" s="1098" t="s">
        <v>816</v>
      </c>
      <c r="B1" s="1098"/>
      <c r="C1" s="1098"/>
      <c r="D1" s="1098"/>
    </row>
    <row r="2" spans="1:12" s="682" customFormat="1" ht="18" customHeight="1" x14ac:dyDescent="0.2">
      <c r="A2" s="1099">
        <v>2022</v>
      </c>
      <c r="B2" s="1099"/>
      <c r="C2" s="1099"/>
      <c r="D2" s="1099"/>
      <c r="L2" s="683"/>
    </row>
    <row r="3" spans="1:12" s="682" customFormat="1" ht="15.75" customHeight="1" x14ac:dyDescent="0.2">
      <c r="A3" s="1100" t="s">
        <v>817</v>
      </c>
      <c r="B3" s="1101"/>
      <c r="C3" s="1101"/>
      <c r="D3" s="1101"/>
      <c r="L3" s="683"/>
    </row>
    <row r="4" spans="1:12" s="682" customFormat="1" ht="15.75" customHeight="1" x14ac:dyDescent="0.2">
      <c r="A4" s="1102">
        <v>2022</v>
      </c>
      <c r="B4" s="1102"/>
      <c r="C4" s="1102"/>
      <c r="D4" s="1102"/>
      <c r="F4" s="684"/>
      <c r="L4" s="683"/>
    </row>
    <row r="5" spans="1:12" ht="20.100000000000001" customHeight="1" x14ac:dyDescent="0.2">
      <c r="A5" s="1103" t="s">
        <v>818</v>
      </c>
      <c r="B5" s="1103"/>
      <c r="C5" s="685"/>
      <c r="D5" s="686" t="s">
        <v>819</v>
      </c>
    </row>
    <row r="6" spans="1:12" ht="20.100000000000001" customHeight="1" x14ac:dyDescent="0.25">
      <c r="A6" s="1094" t="s">
        <v>820</v>
      </c>
      <c r="B6" s="703" t="s">
        <v>821</v>
      </c>
      <c r="C6" s="703" t="s">
        <v>822</v>
      </c>
      <c r="D6" s="1096" t="s">
        <v>823</v>
      </c>
      <c r="F6" s="681"/>
      <c r="L6" s="680"/>
    </row>
    <row r="7" spans="1:12" ht="20.100000000000001" customHeight="1" x14ac:dyDescent="0.2">
      <c r="A7" s="1095"/>
      <c r="B7" s="704" t="s">
        <v>824</v>
      </c>
      <c r="C7" s="704" t="s">
        <v>825</v>
      </c>
      <c r="D7" s="1097"/>
      <c r="F7" s="681"/>
      <c r="L7" s="680"/>
    </row>
    <row r="8" spans="1:12" ht="24" customHeight="1" thickBot="1" x14ac:dyDescent="0.25">
      <c r="A8" s="687" t="s">
        <v>826</v>
      </c>
      <c r="B8" s="688">
        <v>124</v>
      </c>
      <c r="C8" s="688">
        <v>34</v>
      </c>
      <c r="D8" s="700" t="s">
        <v>50</v>
      </c>
      <c r="F8" s="681"/>
      <c r="L8" s="680"/>
    </row>
    <row r="9" spans="1:12" ht="24" customHeight="1" thickBot="1" x14ac:dyDescent="0.25">
      <c r="A9" s="689" t="s">
        <v>827</v>
      </c>
      <c r="B9" s="690">
        <v>6</v>
      </c>
      <c r="C9" s="690">
        <v>0</v>
      </c>
      <c r="D9" s="701" t="s">
        <v>315</v>
      </c>
      <c r="F9" s="681"/>
      <c r="L9" s="680"/>
    </row>
    <row r="10" spans="1:12" ht="24" customHeight="1" thickBot="1" x14ac:dyDescent="0.25">
      <c r="A10" s="691" t="s">
        <v>828</v>
      </c>
      <c r="B10" s="692">
        <v>4</v>
      </c>
      <c r="C10" s="692">
        <v>1</v>
      </c>
      <c r="D10" s="702" t="s">
        <v>318</v>
      </c>
      <c r="F10" s="681"/>
      <c r="L10" s="680"/>
    </row>
    <row r="11" spans="1:12" s="694" customFormat="1" ht="24" customHeight="1" thickBot="1" x14ac:dyDescent="0.25">
      <c r="A11" s="689" t="s">
        <v>829</v>
      </c>
      <c r="B11" s="690">
        <v>0</v>
      </c>
      <c r="C11" s="690">
        <v>0</v>
      </c>
      <c r="D11" s="701" t="s">
        <v>54</v>
      </c>
      <c r="E11" s="680"/>
      <c r="F11" s="693"/>
    </row>
    <row r="12" spans="1:12" ht="24" customHeight="1" thickBot="1" x14ac:dyDescent="0.25">
      <c r="A12" s="691" t="s">
        <v>830</v>
      </c>
      <c r="B12" s="692">
        <v>1</v>
      </c>
      <c r="C12" s="692">
        <v>1</v>
      </c>
      <c r="D12" s="702" t="s">
        <v>835</v>
      </c>
      <c r="F12" s="681"/>
      <c r="L12" s="680"/>
    </row>
    <row r="13" spans="1:12" s="694" customFormat="1" ht="24" customHeight="1" thickBot="1" x14ac:dyDescent="0.25">
      <c r="A13" s="689" t="s">
        <v>831</v>
      </c>
      <c r="B13" s="690">
        <v>2</v>
      </c>
      <c r="C13" s="690">
        <v>0</v>
      </c>
      <c r="D13" s="50" t="s">
        <v>320</v>
      </c>
      <c r="E13" s="680"/>
      <c r="I13" s="693"/>
    </row>
    <row r="14" spans="1:12" s="694" customFormat="1" ht="24" customHeight="1" thickBot="1" x14ac:dyDescent="0.25">
      <c r="A14" s="691" t="s">
        <v>832</v>
      </c>
      <c r="B14" s="692">
        <v>8</v>
      </c>
      <c r="C14" s="692">
        <v>3</v>
      </c>
      <c r="D14" s="49" t="s">
        <v>316</v>
      </c>
      <c r="E14" s="680"/>
      <c r="G14" s="693"/>
    </row>
    <row r="15" spans="1:12" ht="24" customHeight="1" x14ac:dyDescent="0.2">
      <c r="A15" s="695" t="s">
        <v>833</v>
      </c>
      <c r="B15" s="696">
        <v>0</v>
      </c>
      <c r="C15" s="696">
        <v>0</v>
      </c>
      <c r="D15" s="77" t="s">
        <v>317</v>
      </c>
      <c r="G15" s="681"/>
      <c r="L15" s="680"/>
    </row>
    <row r="16" spans="1:12" ht="24" customHeight="1" x14ac:dyDescent="0.2">
      <c r="A16" s="697" t="s">
        <v>834</v>
      </c>
      <c r="B16" s="698">
        <f>SUM(B8:B15)</f>
        <v>145</v>
      </c>
      <c r="C16" s="698">
        <f>SUM(C8:C15)</f>
        <v>39</v>
      </c>
      <c r="D16" s="699" t="s">
        <v>1</v>
      </c>
      <c r="J16" s="681"/>
      <c r="L16" s="680"/>
    </row>
  </sheetData>
  <mergeCells count="7">
    <mergeCell ref="A6:A7"/>
    <mergeCell ref="D6:D7"/>
    <mergeCell ref="A1:D1"/>
    <mergeCell ref="A2:D2"/>
    <mergeCell ref="A3:D3"/>
    <mergeCell ref="A4:D4"/>
    <mergeCell ref="A5:B5"/>
  </mergeCells>
  <printOptions horizontalCentered="1" verticalCentered="1"/>
  <pageMargins left="0" right="0" top="0" bottom="0" header="0" footer="0"/>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dimension ref="A1:J30"/>
  <sheetViews>
    <sheetView showGridLines="0" rightToLeft="1" view="pageBreakPreview" zoomScaleNormal="75" zoomScaleSheetLayoutView="100" workbookViewId="0">
      <selection activeCell="K6" sqref="K6"/>
    </sheetView>
  </sheetViews>
  <sheetFormatPr defaultColWidth="9.140625" defaultRowHeight="12.75" x14ac:dyDescent="0.2"/>
  <cols>
    <col min="1" max="1" width="19" style="10" customWidth="1"/>
    <col min="2" max="2" width="9.5703125" style="10" customWidth="1"/>
    <col min="3" max="7" width="10.42578125" style="10" customWidth="1"/>
    <col min="8" max="8" width="11.7109375" style="10" bestFit="1" customWidth="1"/>
    <col min="9" max="9" width="19" style="10" customWidth="1"/>
  </cols>
  <sheetData>
    <row r="1" spans="1:10" ht="18" x14ac:dyDescent="0.2">
      <c r="A1" s="837" t="s">
        <v>900</v>
      </c>
      <c r="B1" s="837"/>
      <c r="C1" s="837"/>
      <c r="D1" s="837"/>
      <c r="E1" s="837"/>
      <c r="F1" s="837"/>
      <c r="G1" s="837"/>
      <c r="H1" s="837"/>
      <c r="I1" s="837"/>
    </row>
    <row r="2" spans="1:10" ht="19.899999999999999" customHeight="1" x14ac:dyDescent="0.2">
      <c r="A2" s="865" t="s">
        <v>750</v>
      </c>
      <c r="B2" s="865"/>
      <c r="C2" s="865"/>
      <c r="D2" s="865"/>
      <c r="E2" s="865"/>
      <c r="F2" s="865"/>
      <c r="G2" s="865"/>
      <c r="H2" s="865"/>
      <c r="I2" s="865"/>
    </row>
    <row r="3" spans="1:10" ht="19.899999999999999" customHeight="1" x14ac:dyDescent="0.2">
      <c r="A3" s="841" t="s">
        <v>203</v>
      </c>
      <c r="B3" s="841"/>
      <c r="C3" s="841"/>
      <c r="D3" s="841"/>
      <c r="E3" s="841"/>
      <c r="F3" s="841"/>
      <c r="G3" s="841"/>
      <c r="H3" s="841"/>
      <c r="I3" s="841"/>
    </row>
    <row r="4" spans="1:10" ht="19.899999999999999" customHeight="1" x14ac:dyDescent="0.2">
      <c r="A4" s="842" t="s">
        <v>750</v>
      </c>
      <c r="B4" s="842"/>
      <c r="C4" s="842"/>
      <c r="D4" s="842"/>
      <c r="E4" s="842"/>
      <c r="F4" s="842"/>
      <c r="G4" s="842"/>
      <c r="H4" s="842"/>
      <c r="I4" s="842"/>
    </row>
    <row r="5" spans="1:10" ht="20.100000000000001" customHeight="1" x14ac:dyDescent="0.2">
      <c r="A5" s="66" t="s">
        <v>270</v>
      </c>
      <c r="B5" s="66"/>
      <c r="C5"/>
      <c r="D5"/>
      <c r="E5"/>
      <c r="F5"/>
      <c r="G5"/>
      <c r="H5"/>
      <c r="I5" s="67" t="s">
        <v>466</v>
      </c>
      <c r="J5" s="67"/>
    </row>
    <row r="6" spans="1:10" s="4" customFormat="1" ht="68.25" customHeight="1" x14ac:dyDescent="0.2">
      <c r="A6" s="70" t="s">
        <v>241</v>
      </c>
      <c r="B6" s="71" t="s">
        <v>108</v>
      </c>
      <c r="C6" s="132">
        <v>2018</v>
      </c>
      <c r="D6" s="132">
        <v>2019</v>
      </c>
      <c r="E6" s="132">
        <v>2020</v>
      </c>
      <c r="F6" s="132">
        <v>2021</v>
      </c>
      <c r="G6" s="132">
        <v>2022</v>
      </c>
      <c r="H6" s="132" t="s">
        <v>121</v>
      </c>
      <c r="I6" s="73" t="s">
        <v>242</v>
      </c>
    </row>
    <row r="7" spans="1:10" s="5" customFormat="1" ht="20.25" customHeight="1" thickBot="1" x14ac:dyDescent="0.25">
      <c r="A7" s="1104" t="s">
        <v>259</v>
      </c>
      <c r="B7" s="69" t="s">
        <v>109</v>
      </c>
      <c r="C7" s="373">
        <v>46</v>
      </c>
      <c r="D7" s="373">
        <v>49</v>
      </c>
      <c r="E7" s="373">
        <v>51</v>
      </c>
      <c r="F7" s="373">
        <v>53</v>
      </c>
      <c r="G7" s="373">
        <v>77</v>
      </c>
      <c r="H7" s="382" t="s">
        <v>110</v>
      </c>
      <c r="I7" s="1106" t="s">
        <v>260</v>
      </c>
    </row>
    <row r="8" spans="1:10" s="5" customFormat="1" ht="20.25" customHeight="1" thickBot="1" x14ac:dyDescent="0.25">
      <c r="A8" s="1104"/>
      <c r="B8" s="69" t="s">
        <v>179</v>
      </c>
      <c r="C8" s="373">
        <v>12109</v>
      </c>
      <c r="D8" s="373">
        <v>12980</v>
      </c>
      <c r="E8" s="373">
        <v>14221</v>
      </c>
      <c r="F8" s="373">
        <v>15375</v>
      </c>
      <c r="G8" s="373">
        <v>20039</v>
      </c>
      <c r="H8" s="382" t="s">
        <v>180</v>
      </c>
      <c r="I8" s="1106"/>
    </row>
    <row r="9" spans="1:10" s="5" customFormat="1" ht="20.25" customHeight="1" thickBot="1" x14ac:dyDescent="0.25">
      <c r="A9" s="1105"/>
      <c r="B9" s="68" t="s">
        <v>662</v>
      </c>
      <c r="C9" s="374">
        <v>17478</v>
      </c>
      <c r="D9" s="374">
        <v>17554</v>
      </c>
      <c r="E9" s="374">
        <v>20335</v>
      </c>
      <c r="F9" s="374">
        <v>22142</v>
      </c>
      <c r="G9" s="374">
        <v>26366</v>
      </c>
      <c r="H9" s="383" t="s">
        <v>111</v>
      </c>
      <c r="I9" s="1107"/>
    </row>
    <row r="10" spans="1:10" s="5" customFormat="1" ht="20.25" customHeight="1" thickBot="1" x14ac:dyDescent="0.25">
      <c r="A10" s="1115" t="s">
        <v>261</v>
      </c>
      <c r="B10" s="72" t="s">
        <v>109</v>
      </c>
      <c r="C10" s="375">
        <v>33</v>
      </c>
      <c r="D10" s="375">
        <v>31</v>
      </c>
      <c r="E10" s="375">
        <v>29</v>
      </c>
      <c r="F10" s="375">
        <v>33</v>
      </c>
      <c r="G10" s="375">
        <v>39</v>
      </c>
      <c r="H10" s="384" t="s">
        <v>110</v>
      </c>
      <c r="I10" s="1117" t="s">
        <v>262</v>
      </c>
    </row>
    <row r="11" spans="1:10" s="5" customFormat="1" ht="20.25" customHeight="1" thickBot="1" x14ac:dyDescent="0.25">
      <c r="A11" s="870"/>
      <c r="B11" s="112" t="s">
        <v>179</v>
      </c>
      <c r="C11" s="376">
        <v>9470</v>
      </c>
      <c r="D11" s="376">
        <v>9104</v>
      </c>
      <c r="E11" s="376">
        <v>6528</v>
      </c>
      <c r="F11" s="376">
        <v>7012</v>
      </c>
      <c r="G11" s="376">
        <v>8421</v>
      </c>
      <c r="H11" s="385" t="s">
        <v>180</v>
      </c>
      <c r="I11" s="876"/>
    </row>
    <row r="12" spans="1:10" s="5" customFormat="1" ht="20.25" customHeight="1" thickBot="1" x14ac:dyDescent="0.25">
      <c r="A12" s="1116"/>
      <c r="B12" s="72" t="s">
        <v>662</v>
      </c>
      <c r="C12" s="377">
        <v>13464</v>
      </c>
      <c r="D12" s="377">
        <v>12603</v>
      </c>
      <c r="E12" s="377">
        <v>10933</v>
      </c>
      <c r="F12" s="377">
        <v>12038</v>
      </c>
      <c r="G12" s="377">
        <v>12088</v>
      </c>
      <c r="H12" s="384" t="s">
        <v>111</v>
      </c>
      <c r="I12" s="1118"/>
    </row>
    <row r="13" spans="1:10" s="5" customFormat="1" ht="20.25" customHeight="1" thickBot="1" x14ac:dyDescent="0.25">
      <c r="A13" s="1104" t="s">
        <v>263</v>
      </c>
      <c r="B13" s="69" t="s">
        <v>109</v>
      </c>
      <c r="C13" s="373">
        <v>23</v>
      </c>
      <c r="D13" s="373">
        <v>22</v>
      </c>
      <c r="E13" s="373">
        <v>23</v>
      </c>
      <c r="F13" s="373">
        <v>18</v>
      </c>
      <c r="G13" s="373">
        <v>21</v>
      </c>
      <c r="H13" s="382" t="s">
        <v>110</v>
      </c>
      <c r="I13" s="1106" t="s">
        <v>264</v>
      </c>
    </row>
    <row r="14" spans="1:10" s="5" customFormat="1" ht="20.25" customHeight="1" thickBot="1" x14ac:dyDescent="0.25">
      <c r="A14" s="1104"/>
      <c r="B14" s="69" t="s">
        <v>179</v>
      </c>
      <c r="C14" s="373">
        <v>2219</v>
      </c>
      <c r="D14" s="373">
        <v>2197</v>
      </c>
      <c r="E14" s="373">
        <v>2282</v>
      </c>
      <c r="F14" s="373">
        <v>1807</v>
      </c>
      <c r="G14" s="373">
        <v>2387</v>
      </c>
      <c r="H14" s="382" t="s">
        <v>180</v>
      </c>
      <c r="I14" s="1106"/>
    </row>
    <row r="15" spans="1:10" s="5" customFormat="1" ht="20.25" customHeight="1" thickBot="1" x14ac:dyDescent="0.25">
      <c r="A15" s="1105"/>
      <c r="B15" s="68" t="s">
        <v>662</v>
      </c>
      <c r="C15" s="374">
        <v>3637</v>
      </c>
      <c r="D15" s="374">
        <v>3793</v>
      </c>
      <c r="E15" s="374">
        <v>3984</v>
      </c>
      <c r="F15" s="374">
        <v>3175</v>
      </c>
      <c r="G15" s="374">
        <v>3943</v>
      </c>
      <c r="H15" s="383" t="s">
        <v>111</v>
      </c>
      <c r="I15" s="1107"/>
    </row>
    <row r="16" spans="1:10" s="5" customFormat="1" ht="20.25" customHeight="1" thickBot="1" x14ac:dyDescent="0.25">
      <c r="A16" s="1114" t="s">
        <v>343</v>
      </c>
      <c r="B16" s="72" t="s">
        <v>109</v>
      </c>
      <c r="C16" s="378">
        <v>8</v>
      </c>
      <c r="D16" s="378">
        <v>7</v>
      </c>
      <c r="E16" s="378">
        <v>6</v>
      </c>
      <c r="F16" s="378">
        <v>5</v>
      </c>
      <c r="G16" s="378">
        <v>8</v>
      </c>
      <c r="H16" s="384" t="s">
        <v>110</v>
      </c>
      <c r="I16" s="1119" t="s">
        <v>344</v>
      </c>
    </row>
    <row r="17" spans="1:9" s="6" customFormat="1" ht="20.25" customHeight="1" thickBot="1" x14ac:dyDescent="0.25">
      <c r="A17" s="1114"/>
      <c r="B17" s="112" t="s">
        <v>179</v>
      </c>
      <c r="C17" s="379">
        <v>293</v>
      </c>
      <c r="D17" s="379">
        <v>281</v>
      </c>
      <c r="E17" s="379">
        <v>266</v>
      </c>
      <c r="F17" s="379">
        <v>236</v>
      </c>
      <c r="G17" s="379">
        <v>422</v>
      </c>
      <c r="H17" s="385" t="s">
        <v>180</v>
      </c>
      <c r="I17" s="1119"/>
    </row>
    <row r="18" spans="1:9" ht="20.25" customHeight="1" x14ac:dyDescent="0.2">
      <c r="A18" s="1115"/>
      <c r="B18" s="173" t="s">
        <v>662</v>
      </c>
      <c r="C18" s="380">
        <v>489</v>
      </c>
      <c r="D18" s="380">
        <v>468</v>
      </c>
      <c r="E18" s="380">
        <v>536</v>
      </c>
      <c r="F18" s="380">
        <v>434</v>
      </c>
      <c r="G18" s="380">
        <v>620</v>
      </c>
      <c r="H18" s="386" t="s">
        <v>111</v>
      </c>
      <c r="I18" s="1117"/>
    </row>
    <row r="19" spans="1:9" ht="20.25" customHeight="1" thickBot="1" x14ac:dyDescent="0.25">
      <c r="A19" s="1108" t="s">
        <v>38</v>
      </c>
      <c r="B19" s="174" t="s">
        <v>109</v>
      </c>
      <c r="C19" s="381">
        <f t="shared" ref="C19:D20" si="0">C7+C10+C13+C16</f>
        <v>110</v>
      </c>
      <c r="D19" s="381">
        <f t="shared" si="0"/>
        <v>109</v>
      </c>
      <c r="E19" s="381">
        <f t="shared" ref="E19:G21" si="1">E7+E10+E13+E16</f>
        <v>109</v>
      </c>
      <c r="F19" s="381">
        <f t="shared" ref="F19" si="2">F7+F10+F13+F16</f>
        <v>109</v>
      </c>
      <c r="G19" s="381">
        <f t="shared" si="1"/>
        <v>145</v>
      </c>
      <c r="H19" s="175" t="s">
        <v>110</v>
      </c>
      <c r="I19" s="1111" t="s">
        <v>3</v>
      </c>
    </row>
    <row r="20" spans="1:9" ht="20.25" customHeight="1" thickBot="1" x14ac:dyDescent="0.25">
      <c r="A20" s="1109"/>
      <c r="B20" s="176" t="s">
        <v>179</v>
      </c>
      <c r="C20" s="381">
        <f t="shared" si="0"/>
        <v>24091</v>
      </c>
      <c r="D20" s="381">
        <f t="shared" si="0"/>
        <v>24562</v>
      </c>
      <c r="E20" s="381">
        <f t="shared" si="1"/>
        <v>23297</v>
      </c>
      <c r="F20" s="381">
        <f t="shared" ref="F20" si="3">F8+F11+F14+F17</f>
        <v>24430</v>
      </c>
      <c r="G20" s="381">
        <f t="shared" si="1"/>
        <v>31269</v>
      </c>
      <c r="H20" s="177" t="s">
        <v>180</v>
      </c>
      <c r="I20" s="1112"/>
    </row>
    <row r="21" spans="1:9" ht="20.25" customHeight="1" x14ac:dyDescent="0.2">
      <c r="A21" s="1110"/>
      <c r="B21" s="447" t="s">
        <v>662</v>
      </c>
      <c r="C21" s="448">
        <f t="shared" ref="C21" si="4">C9+C12+C15+C18</f>
        <v>35068</v>
      </c>
      <c r="D21" s="448">
        <f>D9+D12+D15+D18</f>
        <v>34418</v>
      </c>
      <c r="E21" s="448">
        <f t="shared" si="1"/>
        <v>35788</v>
      </c>
      <c r="F21" s="448">
        <f t="shared" ref="F21" si="5">F9+F12+F15+F18</f>
        <v>37789</v>
      </c>
      <c r="G21" s="448">
        <f t="shared" si="1"/>
        <v>43017</v>
      </c>
      <c r="H21" s="449" t="s">
        <v>111</v>
      </c>
      <c r="I21" s="1113"/>
    </row>
    <row r="28" spans="1:9" s="10" customFormat="1" ht="29.25" customHeight="1" x14ac:dyDescent="0.2">
      <c r="C28" s="246"/>
      <c r="D28" s="246"/>
      <c r="E28" s="246"/>
      <c r="F28" s="246"/>
      <c r="G28" s="246"/>
    </row>
    <row r="29" spans="1:9" x14ac:dyDescent="0.2">
      <c r="C29" s="246"/>
      <c r="D29" s="246"/>
      <c r="E29" s="246"/>
      <c r="F29" s="246"/>
      <c r="G29" s="246"/>
    </row>
    <row r="30" spans="1:9" x14ac:dyDescent="0.2">
      <c r="A30"/>
      <c r="B30"/>
      <c r="C30" s="246"/>
      <c r="D30" s="246"/>
      <c r="E30" s="246"/>
      <c r="F30" s="246"/>
      <c r="G30" s="246"/>
      <c r="H30"/>
      <c r="I30"/>
    </row>
  </sheetData>
  <mergeCells count="14">
    <mergeCell ref="A19:A21"/>
    <mergeCell ref="I19:I21"/>
    <mergeCell ref="A16:A18"/>
    <mergeCell ref="A10:A12"/>
    <mergeCell ref="I10:I12"/>
    <mergeCell ref="A13:A15"/>
    <mergeCell ref="I13:I15"/>
    <mergeCell ref="I16:I18"/>
    <mergeCell ref="A1:I1"/>
    <mergeCell ref="A2:I2"/>
    <mergeCell ref="A3:I3"/>
    <mergeCell ref="A4:I4"/>
    <mergeCell ref="A7:A9"/>
    <mergeCell ref="I7:I9"/>
  </mergeCells>
  <printOptions horizontalCentered="1" verticalCentered="1"/>
  <pageMargins left="3.937007874015748E-2" right="0.05" top="0.27" bottom="0.35433070866141736" header="0" footer="0"/>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31"/>
  <sheetViews>
    <sheetView showGridLines="0" rightToLeft="1" view="pageBreakPreview" zoomScaleNormal="100" zoomScaleSheetLayoutView="100" workbookViewId="0">
      <selection activeCell="I11" sqref="I11"/>
    </sheetView>
  </sheetViews>
  <sheetFormatPr defaultRowHeight="12.75" x14ac:dyDescent="0.2"/>
  <cols>
    <col min="1" max="1" width="19.85546875" style="15" customWidth="1"/>
    <col min="2" max="4" width="10.28515625" style="15" customWidth="1"/>
    <col min="5" max="6" width="10.85546875" style="15" bestFit="1" customWidth="1"/>
    <col min="7" max="7" width="21.28515625" style="15" customWidth="1"/>
  </cols>
  <sheetData>
    <row r="1" spans="1:14" ht="18" x14ac:dyDescent="0.2">
      <c r="A1" s="837" t="s">
        <v>246</v>
      </c>
      <c r="B1" s="838"/>
      <c r="C1" s="838"/>
      <c r="D1" s="838"/>
      <c r="E1" s="838"/>
      <c r="F1" s="838"/>
      <c r="G1" s="838"/>
    </row>
    <row r="2" spans="1:14" ht="18" x14ac:dyDescent="0.2">
      <c r="A2" s="839" t="s">
        <v>750</v>
      </c>
      <c r="B2" s="840"/>
      <c r="C2" s="840"/>
      <c r="D2" s="840"/>
      <c r="E2" s="840"/>
      <c r="F2" s="840"/>
      <c r="G2" s="840"/>
    </row>
    <row r="3" spans="1:14" ht="15.75" x14ac:dyDescent="0.2">
      <c r="A3" s="841" t="s">
        <v>283</v>
      </c>
      <c r="B3" s="841"/>
      <c r="C3" s="841"/>
      <c r="D3" s="841"/>
      <c r="E3" s="841"/>
      <c r="F3" s="841"/>
      <c r="G3" s="841"/>
    </row>
    <row r="4" spans="1:14" ht="15.75" x14ac:dyDescent="0.2">
      <c r="A4" s="842" t="s">
        <v>750</v>
      </c>
      <c r="B4" s="842"/>
      <c r="C4" s="842"/>
      <c r="D4" s="842"/>
      <c r="E4" s="842"/>
      <c r="F4" s="842"/>
      <c r="G4" s="842"/>
    </row>
    <row r="5" spans="1:14" ht="20.100000000000001" customHeight="1" x14ac:dyDescent="0.2">
      <c r="A5" s="23" t="s">
        <v>464</v>
      </c>
      <c r="B5" s="22"/>
      <c r="C5" s="22"/>
      <c r="D5" s="22"/>
      <c r="E5" s="22"/>
      <c r="F5" s="22"/>
      <c r="G5" s="45" t="s">
        <v>465</v>
      </c>
    </row>
    <row r="6" spans="1:14" s="4" customFormat="1" ht="16.5" customHeight="1" thickBot="1" x14ac:dyDescent="0.25">
      <c r="A6" s="843" t="s">
        <v>219</v>
      </c>
      <c r="B6" s="849">
        <v>2018</v>
      </c>
      <c r="C6" s="849" t="s">
        <v>557</v>
      </c>
      <c r="D6" s="849" t="s">
        <v>558</v>
      </c>
      <c r="E6" s="849" t="s">
        <v>711</v>
      </c>
      <c r="F6" s="849" t="s">
        <v>764</v>
      </c>
      <c r="G6" s="846" t="s">
        <v>555</v>
      </c>
    </row>
    <row r="7" spans="1:14" s="4" customFormat="1" ht="16.5" customHeight="1" thickBot="1" x14ac:dyDescent="0.25">
      <c r="A7" s="844"/>
      <c r="B7" s="850"/>
      <c r="C7" s="850"/>
      <c r="D7" s="850"/>
      <c r="E7" s="850"/>
      <c r="F7" s="850"/>
      <c r="G7" s="847"/>
    </row>
    <row r="8" spans="1:14" s="4" customFormat="1" ht="16.5" customHeight="1" x14ac:dyDescent="0.2">
      <c r="A8" s="845"/>
      <c r="B8" s="851"/>
      <c r="C8" s="851"/>
      <c r="D8" s="851"/>
      <c r="E8" s="851"/>
      <c r="F8" s="851"/>
      <c r="G8" s="848"/>
    </row>
    <row r="9" spans="1:14" s="5" customFormat="1" ht="33.75" customHeight="1" thickBot="1" x14ac:dyDescent="0.25">
      <c r="A9" s="59" t="s">
        <v>254</v>
      </c>
      <c r="B9" s="125">
        <v>90</v>
      </c>
      <c r="C9" s="125">
        <v>109</v>
      </c>
      <c r="D9" s="125">
        <v>175</v>
      </c>
      <c r="E9" s="125">
        <v>161</v>
      </c>
      <c r="F9" s="125">
        <v>163</v>
      </c>
      <c r="G9" s="113" t="s">
        <v>640</v>
      </c>
    </row>
    <row r="10" spans="1:14" s="5" customFormat="1" ht="24.75" customHeight="1" thickBot="1" x14ac:dyDescent="0.25">
      <c r="A10" s="47" t="s">
        <v>48</v>
      </c>
      <c r="B10" s="126">
        <v>13164</v>
      </c>
      <c r="C10" s="126">
        <v>16161</v>
      </c>
      <c r="D10" s="126">
        <v>26301</v>
      </c>
      <c r="E10" s="126">
        <v>20615</v>
      </c>
      <c r="F10" s="126">
        <v>44006</v>
      </c>
      <c r="G10" s="48" t="s">
        <v>247</v>
      </c>
    </row>
    <row r="11" spans="1:14" s="5" customFormat="1" ht="24.75" customHeight="1" thickBot="1" x14ac:dyDescent="0.25">
      <c r="A11" s="95" t="s">
        <v>250</v>
      </c>
      <c r="B11" s="127">
        <v>2806</v>
      </c>
      <c r="C11" s="127">
        <v>2858</v>
      </c>
      <c r="D11" s="127">
        <v>580</v>
      </c>
      <c r="E11" s="679" t="s">
        <v>811</v>
      </c>
      <c r="F11" s="127">
        <v>3035</v>
      </c>
      <c r="G11" s="232" t="s">
        <v>639</v>
      </c>
    </row>
    <row r="12" spans="1:14" s="5" customFormat="1" ht="33.75" customHeight="1" thickBot="1" x14ac:dyDescent="0.25">
      <c r="A12" s="47" t="s">
        <v>253</v>
      </c>
      <c r="B12" s="126">
        <f t="shared" ref="B12:E12" si="0">SUM(B13:B14)</f>
        <v>3301</v>
      </c>
      <c r="C12" s="126">
        <f t="shared" si="0"/>
        <v>3699</v>
      </c>
      <c r="D12" s="126">
        <f t="shared" si="0"/>
        <v>1615</v>
      </c>
      <c r="E12" s="126">
        <f t="shared" si="0"/>
        <v>4048</v>
      </c>
      <c r="F12" s="126">
        <f>SUM(F13:F14)</f>
        <v>4421</v>
      </c>
      <c r="G12" s="48" t="s">
        <v>255</v>
      </c>
      <c r="I12" s="84"/>
      <c r="J12" s="84"/>
      <c r="K12" s="84"/>
      <c r="L12" s="84"/>
      <c r="M12" s="84"/>
      <c r="N12" s="84"/>
    </row>
    <row r="13" spans="1:14" s="5" customFormat="1" ht="23.25" customHeight="1" thickBot="1" x14ac:dyDescent="0.25">
      <c r="A13" s="95" t="s">
        <v>251</v>
      </c>
      <c r="B13" s="125">
        <v>188</v>
      </c>
      <c r="C13" s="125">
        <v>230</v>
      </c>
      <c r="D13" s="125">
        <v>159</v>
      </c>
      <c r="E13" s="125">
        <v>369</v>
      </c>
      <c r="F13" s="125">
        <v>413</v>
      </c>
      <c r="G13" s="232" t="s">
        <v>248</v>
      </c>
    </row>
    <row r="14" spans="1:14" s="5" customFormat="1" ht="23.25" customHeight="1" x14ac:dyDescent="0.2">
      <c r="A14" s="60" t="s">
        <v>252</v>
      </c>
      <c r="B14" s="142">
        <v>3113</v>
      </c>
      <c r="C14" s="128">
        <v>3469</v>
      </c>
      <c r="D14" s="128">
        <v>1456</v>
      </c>
      <c r="E14" s="128">
        <v>3679</v>
      </c>
      <c r="F14" s="128">
        <v>4008</v>
      </c>
      <c r="G14" s="301" t="s">
        <v>249</v>
      </c>
    </row>
    <row r="15" spans="1:14" x14ac:dyDescent="0.2">
      <c r="A15" s="860" t="s">
        <v>556</v>
      </c>
      <c r="B15" s="860"/>
      <c r="C15" s="860"/>
      <c r="D15" s="858" t="s">
        <v>632</v>
      </c>
      <c r="E15" s="859"/>
      <c r="F15" s="859"/>
      <c r="G15" s="859"/>
    </row>
    <row r="16" spans="1:14" ht="26.25" customHeight="1" x14ac:dyDescent="0.2">
      <c r="A16" s="861" t="s">
        <v>666</v>
      </c>
      <c r="B16" s="861"/>
      <c r="C16" s="862"/>
      <c r="D16" s="856" t="s">
        <v>668</v>
      </c>
      <c r="E16" s="856"/>
      <c r="F16" s="856"/>
      <c r="G16" s="856"/>
    </row>
    <row r="17" spans="1:7" ht="12.75" customHeight="1" x14ac:dyDescent="0.2">
      <c r="A17" s="861" t="s">
        <v>788</v>
      </c>
      <c r="B17" s="861"/>
      <c r="C17" s="862"/>
      <c r="D17" s="856" t="s">
        <v>789</v>
      </c>
      <c r="E17" s="857"/>
      <c r="F17" s="857"/>
      <c r="G17" s="857"/>
    </row>
    <row r="18" spans="1:7" ht="21.95" customHeight="1" x14ac:dyDescent="0.2">
      <c r="A18" s="852" t="s">
        <v>841</v>
      </c>
      <c r="B18" s="852"/>
      <c r="C18" s="853"/>
      <c r="D18" s="854" t="s">
        <v>904</v>
      </c>
      <c r="E18" s="855"/>
      <c r="F18" s="855"/>
      <c r="G18" s="855"/>
    </row>
    <row r="24" spans="1:7" x14ac:dyDescent="0.2">
      <c r="B24" s="15">
        <f>B6</f>
        <v>2018</v>
      </c>
      <c r="C24" s="15">
        <v>2019</v>
      </c>
      <c r="D24" s="15">
        <v>2020</v>
      </c>
      <c r="E24" s="15">
        <v>2021</v>
      </c>
      <c r="F24" s="15">
        <v>2022</v>
      </c>
    </row>
    <row r="25" spans="1:7" ht="25.5" x14ac:dyDescent="0.2">
      <c r="A25" s="44" t="s">
        <v>105</v>
      </c>
      <c r="B25" s="15">
        <f>B13</f>
        <v>188</v>
      </c>
      <c r="C25" s="15">
        <f t="shared" ref="C25:E25" si="1">C13</f>
        <v>230</v>
      </c>
      <c r="D25" s="15">
        <f t="shared" si="1"/>
        <v>159</v>
      </c>
      <c r="E25" s="15">
        <f t="shared" si="1"/>
        <v>369</v>
      </c>
      <c r="F25" s="15">
        <f>F13</f>
        <v>413</v>
      </c>
    </row>
    <row r="26" spans="1:7" ht="25.5" x14ac:dyDescent="0.2">
      <c r="A26" s="44" t="s">
        <v>106</v>
      </c>
      <c r="B26" s="546">
        <f>B14</f>
        <v>3113</v>
      </c>
      <c r="C26" s="546">
        <f t="shared" ref="C26:F26" si="2">C14</f>
        <v>3469</v>
      </c>
      <c r="D26" s="546">
        <f t="shared" si="2"/>
        <v>1456</v>
      </c>
      <c r="E26" s="546">
        <f t="shared" si="2"/>
        <v>3679</v>
      </c>
      <c r="F26" s="546">
        <f t="shared" si="2"/>
        <v>4008</v>
      </c>
    </row>
    <row r="31" spans="1:7" ht="29.25" customHeight="1" x14ac:dyDescent="0.2"/>
  </sheetData>
  <mergeCells count="19">
    <mergeCell ref="A18:C18"/>
    <mergeCell ref="D18:G18"/>
    <mergeCell ref="D17:G17"/>
    <mergeCell ref="D15:G15"/>
    <mergeCell ref="A15:C15"/>
    <mergeCell ref="A16:C16"/>
    <mergeCell ref="A17:C17"/>
    <mergeCell ref="D16:G16"/>
    <mergeCell ref="A1:G1"/>
    <mergeCell ref="A2:G2"/>
    <mergeCell ref="A3:G3"/>
    <mergeCell ref="A4:G4"/>
    <mergeCell ref="A6:A8"/>
    <mergeCell ref="G6:G8"/>
    <mergeCell ref="B6:B8"/>
    <mergeCell ref="D6:D8"/>
    <mergeCell ref="C6:C8"/>
    <mergeCell ref="E6:E8"/>
    <mergeCell ref="F6:F8"/>
  </mergeCells>
  <phoneticPr fontId="31" type="noConversion"/>
  <printOptions horizontalCentered="1" verticalCentered="1"/>
  <pageMargins left="0" right="0" top="0" bottom="0" header="0" footer="0"/>
  <pageSetup paperSize="9" scale="9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dimension ref="A1:G29"/>
  <sheetViews>
    <sheetView showGridLines="0" rightToLeft="1" view="pageBreakPreview" zoomScaleNormal="75" workbookViewId="0">
      <selection activeCell="K9" sqref="K9"/>
    </sheetView>
  </sheetViews>
  <sheetFormatPr defaultRowHeight="12.75" x14ac:dyDescent="0.2"/>
  <cols>
    <col min="1" max="1" width="26.7109375" style="15" customWidth="1"/>
    <col min="2" max="5" width="16.140625" style="15" customWidth="1"/>
    <col min="6" max="6" width="16.28515625" style="15" customWidth="1"/>
    <col min="7" max="7" width="25.7109375" style="15" customWidth="1"/>
  </cols>
  <sheetData>
    <row r="1" spans="1:7" ht="18" x14ac:dyDescent="0.2">
      <c r="A1" s="837" t="s">
        <v>836</v>
      </c>
      <c r="B1" s="838"/>
      <c r="C1" s="838"/>
      <c r="D1" s="838"/>
      <c r="E1" s="838"/>
      <c r="F1" s="838"/>
      <c r="G1" s="838"/>
    </row>
    <row r="2" spans="1:7" ht="18" x14ac:dyDescent="0.2">
      <c r="A2" s="839">
        <v>2022</v>
      </c>
      <c r="B2" s="840"/>
      <c r="C2" s="840"/>
      <c r="D2" s="840"/>
      <c r="E2" s="840"/>
      <c r="F2" s="840"/>
      <c r="G2" s="840"/>
    </row>
    <row r="3" spans="1:7" ht="33.75" customHeight="1" x14ac:dyDescent="0.2">
      <c r="A3" s="841" t="s">
        <v>837</v>
      </c>
      <c r="B3" s="841"/>
      <c r="C3" s="841"/>
      <c r="D3" s="841"/>
      <c r="E3" s="841"/>
      <c r="F3" s="841"/>
      <c r="G3" s="841"/>
    </row>
    <row r="4" spans="1:7" ht="19.899999999999999" customHeight="1" x14ac:dyDescent="0.2">
      <c r="A4" s="842">
        <v>2022</v>
      </c>
      <c r="B4" s="842"/>
      <c r="C4" s="842"/>
      <c r="D4" s="842"/>
      <c r="E4" s="842"/>
      <c r="F4" s="842"/>
      <c r="G4" s="842"/>
    </row>
    <row r="5" spans="1:7" ht="20.100000000000001" customHeight="1" x14ac:dyDescent="0.2">
      <c r="A5" s="1120" t="s">
        <v>271</v>
      </c>
      <c r="B5" s="1121"/>
      <c r="C5" s="1122" t="s">
        <v>272</v>
      </c>
      <c r="D5" s="1122"/>
      <c r="E5" s="1122"/>
      <c r="F5" s="1122"/>
      <c r="G5" s="1123"/>
    </row>
    <row r="6" spans="1:7" s="4" customFormat="1" ht="14.25" customHeight="1" thickBot="1" x14ac:dyDescent="0.25">
      <c r="A6" s="843" t="s">
        <v>575</v>
      </c>
      <c r="B6" s="994" t="s">
        <v>345</v>
      </c>
      <c r="C6" s="994" t="s">
        <v>346</v>
      </c>
      <c r="D6" s="994" t="s">
        <v>347</v>
      </c>
      <c r="E6" s="1017" t="s">
        <v>838</v>
      </c>
      <c r="F6" s="1128" t="s">
        <v>840</v>
      </c>
      <c r="G6" s="1124" t="s">
        <v>576</v>
      </c>
    </row>
    <row r="7" spans="1:7" s="4" customFormat="1" ht="14.25" customHeight="1" thickBot="1" x14ac:dyDescent="0.25">
      <c r="A7" s="844"/>
      <c r="B7" s="995"/>
      <c r="C7" s="995"/>
      <c r="D7" s="995"/>
      <c r="E7" s="1020"/>
      <c r="F7" s="1129"/>
      <c r="G7" s="1125"/>
    </row>
    <row r="8" spans="1:7" s="4" customFormat="1" ht="27" customHeight="1" thickBot="1" x14ac:dyDescent="0.25">
      <c r="A8" s="844"/>
      <c r="B8" s="995"/>
      <c r="C8" s="995"/>
      <c r="D8" s="995"/>
      <c r="E8" s="1020"/>
      <c r="F8" s="1130" t="s">
        <v>839</v>
      </c>
      <c r="G8" s="1125"/>
    </row>
    <row r="9" spans="1:7" s="4" customFormat="1" ht="14.25" customHeight="1" x14ac:dyDescent="0.2">
      <c r="A9" s="845"/>
      <c r="B9" s="996"/>
      <c r="C9" s="996"/>
      <c r="D9" s="996"/>
      <c r="E9" s="1127"/>
      <c r="F9" s="1131"/>
      <c r="G9" s="1126"/>
    </row>
    <row r="10" spans="1:7" s="5" customFormat="1" ht="34.5" customHeight="1" thickBot="1" x14ac:dyDescent="0.25">
      <c r="A10" s="59" t="s">
        <v>265</v>
      </c>
      <c r="B10" s="705">
        <f>'[3]تفريغ الفنادق 2022-2023'!D158</f>
        <v>77</v>
      </c>
      <c r="C10" s="705">
        <f>'[3]تفريغ الفنادق 2022-2023'!O158</f>
        <v>20039</v>
      </c>
      <c r="D10" s="705">
        <f>'[3]تفريغ الفنادق 2022-2023'!R158</f>
        <v>26365.868852459018</v>
      </c>
      <c r="E10" s="705">
        <f>'[3]مجموع فنادق 5 نجوم'!O35</f>
        <v>2847799</v>
      </c>
      <c r="F10" s="705">
        <f>'[3]مجموع فنادق 5 نجوم'!O36</f>
        <v>4215088</v>
      </c>
      <c r="G10" s="113" t="s">
        <v>260</v>
      </c>
    </row>
    <row r="11" spans="1:7" s="5" customFormat="1" ht="34.5" customHeight="1" thickBot="1" x14ac:dyDescent="0.25">
      <c r="A11" s="47" t="s">
        <v>261</v>
      </c>
      <c r="B11" s="706">
        <f>'[3]تفريغ الفنادق 2022-2023'!D79</f>
        <v>39</v>
      </c>
      <c r="C11" s="706">
        <f>'[3]تفريغ الفنادق 2022-2023'!O79</f>
        <v>8421</v>
      </c>
      <c r="D11" s="706">
        <f>'[3]تفريغ الفنادق 2022-2023'!R79</f>
        <v>12088</v>
      </c>
      <c r="E11" s="706">
        <f>'[3]مجموع فنادق 4 نجوم'!O35</f>
        <v>1146611</v>
      </c>
      <c r="F11" s="706">
        <f>'[3]مجموع فنادق 4 نجوم'!O36</f>
        <v>2110156</v>
      </c>
      <c r="G11" s="48" t="s">
        <v>262</v>
      </c>
    </row>
    <row r="12" spans="1:7" s="5" customFormat="1" ht="34.5" customHeight="1" thickBot="1" x14ac:dyDescent="0.25">
      <c r="A12" s="59" t="s">
        <v>266</v>
      </c>
      <c r="B12" s="705">
        <f>'[3]تفريغ الفنادق 2022-2023'!D38</f>
        <v>21</v>
      </c>
      <c r="C12" s="705">
        <f>'[3]تفريغ الفنادق 2022-2023'!O38</f>
        <v>2387</v>
      </c>
      <c r="D12" s="705">
        <f>'[3]تفريغ الفنادق 2022-2023'!R38</f>
        <v>3943</v>
      </c>
      <c r="E12" s="705">
        <f>'[3]مجموع فنادق 3 نجوم'!O35</f>
        <v>482676.44</v>
      </c>
      <c r="F12" s="705">
        <f>'[3]مجموع فنادق 3 نجوم'!O36</f>
        <v>556741</v>
      </c>
      <c r="G12" s="113" t="s">
        <v>264</v>
      </c>
    </row>
    <row r="13" spans="1:7" s="5" customFormat="1" ht="34.5" customHeight="1" x14ac:dyDescent="0.2">
      <c r="A13" s="60" t="s">
        <v>343</v>
      </c>
      <c r="B13" s="707">
        <f>'[3]تفريغ الفنادق 2022-2023'!D9+'[3]تفريغ الفنادق 2022-2023'!D15</f>
        <v>8</v>
      </c>
      <c r="C13" s="707">
        <f>'[3]تفريغ الفنادق 2022-2023'!O9+'[3]تفريغ الفنادق 2022-2023'!O15</f>
        <v>422</v>
      </c>
      <c r="D13" s="707">
        <f>'[3]تفريغ الفنادق 2022-2023'!R15+'[3]تفريغ الفنادق 2022-2023'!R9</f>
        <v>620</v>
      </c>
      <c r="E13" s="707">
        <f>'[3]مجموع فنادق نجمة واحدة'!O35+'[3]مجموع فنادق نجمتان'!O35</f>
        <v>93295</v>
      </c>
      <c r="F13" s="707">
        <f>'[3]مجموع فنادق نجمة واحدة'!O36+'[3]مجموع فنادق نجمتان'!O36</f>
        <v>128327.31</v>
      </c>
      <c r="G13" s="178" t="s">
        <v>344</v>
      </c>
    </row>
    <row r="14" spans="1:7" s="6" customFormat="1" ht="34.5" customHeight="1" x14ac:dyDescent="0.2">
      <c r="A14" s="210" t="s">
        <v>38</v>
      </c>
      <c r="B14" s="206">
        <f>SUM(B10:B13)</f>
        <v>145</v>
      </c>
      <c r="C14" s="206">
        <f>SUM(C10:C13)</f>
        <v>31269</v>
      </c>
      <c r="D14" s="206">
        <f>SUM(D10:D13)</f>
        <v>43016.868852459018</v>
      </c>
      <c r="E14" s="206">
        <f>SUM(E10:E13)</f>
        <v>4570381.4400000004</v>
      </c>
      <c r="F14" s="206">
        <f>SUM(F10:F13)</f>
        <v>7010312.3099999996</v>
      </c>
      <c r="G14" s="211" t="s">
        <v>3</v>
      </c>
    </row>
    <row r="29" ht="29.25" customHeight="1" x14ac:dyDescent="0.2"/>
  </sheetData>
  <mergeCells count="14">
    <mergeCell ref="A5:B5"/>
    <mergeCell ref="C5:G5"/>
    <mergeCell ref="A1:G1"/>
    <mergeCell ref="A3:G3"/>
    <mergeCell ref="A6:A9"/>
    <mergeCell ref="G6:G9"/>
    <mergeCell ref="B6:B9"/>
    <mergeCell ref="C6:C9"/>
    <mergeCell ref="A4:G4"/>
    <mergeCell ref="A2:G2"/>
    <mergeCell ref="E6:E9"/>
    <mergeCell ref="D6:D9"/>
    <mergeCell ref="F6:F7"/>
    <mergeCell ref="F8:F9"/>
  </mergeCells>
  <phoneticPr fontId="31" type="noConversion"/>
  <printOptions horizontalCentered="1" verticalCentered="1"/>
  <pageMargins left="0" right="0" top="0" bottom="0" header="0" footer="0"/>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I21"/>
  <sheetViews>
    <sheetView showGridLines="0" rightToLeft="1" view="pageBreakPreview" zoomScaleNormal="100" zoomScaleSheetLayoutView="100" workbookViewId="0">
      <selection activeCell="M10" sqref="M10"/>
    </sheetView>
  </sheetViews>
  <sheetFormatPr defaultRowHeight="12.75" x14ac:dyDescent="0.2"/>
  <cols>
    <col min="1" max="1" width="17.42578125" style="26" customWidth="1"/>
    <col min="2" max="7" width="12" style="26" bestFit="1" customWidth="1"/>
    <col min="8" max="8" width="20.85546875" style="26" customWidth="1"/>
    <col min="9" max="16384" width="9.140625" style="26"/>
  </cols>
  <sheetData>
    <row r="1" spans="1:9" s="34" customFormat="1" ht="18" x14ac:dyDescent="0.25">
      <c r="A1" s="837" t="s">
        <v>113</v>
      </c>
      <c r="B1" s="838"/>
      <c r="C1" s="838"/>
      <c r="D1" s="838"/>
      <c r="E1" s="838"/>
      <c r="F1" s="838"/>
      <c r="G1" s="838"/>
      <c r="H1" s="838"/>
    </row>
    <row r="2" spans="1:9" s="34" customFormat="1" ht="18" x14ac:dyDescent="0.25">
      <c r="A2" s="839" t="s">
        <v>750</v>
      </c>
      <c r="B2" s="840"/>
      <c r="C2" s="840"/>
      <c r="D2" s="840"/>
      <c r="E2" s="840"/>
      <c r="F2" s="840"/>
      <c r="G2" s="840"/>
      <c r="H2" s="840"/>
    </row>
    <row r="3" spans="1:9" s="35" customFormat="1" ht="22.15" customHeight="1" x14ac:dyDescent="0.25">
      <c r="A3" s="841" t="s">
        <v>842</v>
      </c>
      <c r="B3" s="842"/>
      <c r="C3" s="842"/>
      <c r="D3" s="842"/>
      <c r="E3" s="842"/>
      <c r="F3" s="842"/>
      <c r="G3" s="842"/>
      <c r="H3" s="842"/>
    </row>
    <row r="4" spans="1:9" s="35" customFormat="1" ht="15.75" x14ac:dyDescent="0.25">
      <c r="A4" s="842" t="s">
        <v>750</v>
      </c>
      <c r="B4" s="842"/>
      <c r="C4" s="842"/>
      <c r="D4" s="842"/>
      <c r="E4" s="842"/>
      <c r="F4" s="842"/>
      <c r="G4" s="842"/>
      <c r="H4" s="842"/>
    </row>
    <row r="5" spans="1:9" ht="20.100000000000001" customHeight="1" x14ac:dyDescent="0.2">
      <c r="A5" s="1120" t="s">
        <v>450</v>
      </c>
      <c r="B5" s="1120"/>
      <c r="H5" s="78" t="s">
        <v>449</v>
      </c>
    </row>
    <row r="6" spans="1:9" s="99" customFormat="1" ht="14.25" customHeight="1" x14ac:dyDescent="0.2">
      <c r="A6" s="882" t="s">
        <v>79</v>
      </c>
      <c r="B6" s="1132" t="s">
        <v>901</v>
      </c>
      <c r="C6" s="1132"/>
      <c r="D6" s="1132" t="s">
        <v>651</v>
      </c>
      <c r="E6" s="1132"/>
      <c r="F6" s="1132" t="s">
        <v>201</v>
      </c>
      <c r="G6" s="1132"/>
      <c r="H6" s="887" t="s">
        <v>381</v>
      </c>
    </row>
    <row r="7" spans="1:9" s="99" customFormat="1" ht="19.5" customHeight="1" x14ac:dyDescent="0.2">
      <c r="A7" s="882"/>
      <c r="B7" s="1132"/>
      <c r="C7" s="1132"/>
      <c r="D7" s="1132"/>
      <c r="E7" s="1132"/>
      <c r="F7" s="1132"/>
      <c r="G7" s="1132"/>
      <c r="H7" s="887"/>
    </row>
    <row r="8" spans="1:9" s="99" customFormat="1" ht="15" customHeight="1" x14ac:dyDescent="0.2">
      <c r="A8" s="882"/>
      <c r="B8" s="891" t="s">
        <v>846</v>
      </c>
      <c r="C8" s="891" t="s">
        <v>382</v>
      </c>
      <c r="D8" s="891" t="s">
        <v>846</v>
      </c>
      <c r="E8" s="891" t="s">
        <v>382</v>
      </c>
      <c r="F8" s="891" t="s">
        <v>846</v>
      </c>
      <c r="G8" s="891" t="s">
        <v>382</v>
      </c>
      <c r="H8" s="887"/>
    </row>
    <row r="9" spans="1:9" s="99" customFormat="1" ht="14.25" customHeight="1" x14ac:dyDescent="0.2">
      <c r="A9" s="883"/>
      <c r="B9" s="892"/>
      <c r="C9" s="892"/>
      <c r="D9" s="892"/>
      <c r="E9" s="892"/>
      <c r="F9" s="892"/>
      <c r="G9" s="892"/>
      <c r="H9" s="888"/>
    </row>
    <row r="10" spans="1:9" s="100" customFormat="1" ht="27" customHeight="1" thickBot="1" x14ac:dyDescent="0.25">
      <c r="A10" s="298">
        <v>2018</v>
      </c>
      <c r="B10" s="370">
        <v>2297883</v>
      </c>
      <c r="C10" s="370">
        <v>1765210</v>
      </c>
      <c r="D10" s="370">
        <v>4129169</v>
      </c>
      <c r="E10" s="370">
        <v>3624218</v>
      </c>
      <c r="F10" s="371">
        <f>SUM(B10,D10)</f>
        <v>6427052</v>
      </c>
      <c r="G10" s="372">
        <f>SUM(C10,E10)</f>
        <v>5389428</v>
      </c>
      <c r="H10" s="115">
        <v>2018</v>
      </c>
    </row>
    <row r="11" spans="1:9" s="369" customFormat="1" ht="27" customHeight="1" thickBot="1" x14ac:dyDescent="0.25">
      <c r="A11" s="186">
        <v>2019</v>
      </c>
      <c r="B11" s="97">
        <v>2428149</v>
      </c>
      <c r="C11" s="97">
        <v>1827843.5</v>
      </c>
      <c r="D11" s="97">
        <v>4167433</v>
      </c>
      <c r="E11" s="97">
        <v>3565127.5</v>
      </c>
      <c r="F11" s="98">
        <f>SUM(B11,D11)</f>
        <v>6595582</v>
      </c>
      <c r="G11" s="101">
        <f>SUM(C11,E11)</f>
        <v>5392971</v>
      </c>
      <c r="H11" s="114">
        <v>2019</v>
      </c>
    </row>
    <row r="12" spans="1:9" s="100" customFormat="1" ht="27" customHeight="1" thickBot="1" x14ac:dyDescent="0.25">
      <c r="A12" s="299">
        <v>2020</v>
      </c>
      <c r="B12" s="137">
        <v>2166100</v>
      </c>
      <c r="C12" s="137">
        <v>2198261.574</v>
      </c>
      <c r="D12" s="137">
        <v>1668939</v>
      </c>
      <c r="E12" s="137">
        <v>1851068</v>
      </c>
      <c r="F12" s="138">
        <f>D12+B12</f>
        <v>3835039</v>
      </c>
      <c r="G12" s="135">
        <f>C12+E12</f>
        <v>4049329.574</v>
      </c>
      <c r="H12" s="139">
        <v>2020</v>
      </c>
    </row>
    <row r="13" spans="1:9" s="369" customFormat="1" ht="27" customHeight="1" thickBot="1" x14ac:dyDescent="0.25">
      <c r="A13" s="186">
        <v>2021</v>
      </c>
      <c r="B13" s="97">
        <v>2283103</v>
      </c>
      <c r="C13" s="97">
        <v>2631619</v>
      </c>
      <c r="D13" s="97">
        <v>2837604</v>
      </c>
      <c r="E13" s="97">
        <v>3266537</v>
      </c>
      <c r="F13" s="98">
        <f>D13+B13</f>
        <v>5120707</v>
      </c>
      <c r="G13" s="101">
        <f>C13+E13</f>
        <v>5898156</v>
      </c>
      <c r="H13" s="114">
        <v>2021</v>
      </c>
    </row>
    <row r="14" spans="1:9" ht="27" customHeight="1" x14ac:dyDescent="0.2">
      <c r="A14" s="299">
        <v>2022</v>
      </c>
      <c r="B14" s="709">
        <f>'[3]تفريغ الفنادق 2022-2023'!X179+'[3]تفريغ الفنادق 2022-2023'!R179+'[3]تفريغ الفنادق 2022-2023'!V179</f>
        <v>2037395.27</v>
      </c>
      <c r="C14" s="709">
        <f>'[3]تفريغ الفنادق 2022-2023'!Y179+'[3]تفريغ الفنادق 2022-2023'!S179+'[3]تفريغ الفنادق 2022-2023'!W179</f>
        <v>3101320.31</v>
      </c>
      <c r="D14" s="709">
        <f>'[3]تفريغ الفنادق 2022-2023'!Z179</f>
        <v>2532986.17</v>
      </c>
      <c r="E14" s="709">
        <f>'[3]تفريغ الفنادق 2022-2023'!AA179</f>
        <v>3908992</v>
      </c>
      <c r="F14" s="138">
        <f>D14+B14</f>
        <v>4570381.4399999995</v>
      </c>
      <c r="G14" s="135">
        <f>C14+E14</f>
        <v>7010312.3100000005</v>
      </c>
      <c r="H14" s="139">
        <v>2022</v>
      </c>
      <c r="I14" s="708"/>
    </row>
    <row r="17" spans="2:5" x14ac:dyDescent="0.2">
      <c r="B17" s="247"/>
      <c r="C17" s="247"/>
      <c r="D17" s="247"/>
      <c r="E17" s="247"/>
    </row>
    <row r="18" spans="2:5" x14ac:dyDescent="0.2">
      <c r="B18" s="247"/>
      <c r="C18" s="247"/>
      <c r="D18" s="247"/>
      <c r="E18" s="551"/>
    </row>
    <row r="19" spans="2:5" ht="29.25" customHeight="1" x14ac:dyDescent="0.2">
      <c r="B19" s="247"/>
      <c r="C19" s="247"/>
      <c r="D19" s="247"/>
      <c r="E19" s="247"/>
    </row>
    <row r="20" spans="2:5" x14ac:dyDescent="0.2">
      <c r="B20" s="247"/>
      <c r="C20" s="247"/>
      <c r="D20" s="247"/>
      <c r="E20" s="247"/>
    </row>
    <row r="21" spans="2:5" x14ac:dyDescent="0.2">
      <c r="B21" s="247"/>
      <c r="C21" s="247"/>
      <c r="D21" s="247"/>
      <c r="E21" s="247"/>
    </row>
  </sheetData>
  <mergeCells count="16">
    <mergeCell ref="F8:F9"/>
    <mergeCell ref="G8:G9"/>
    <mergeCell ref="A1:H1"/>
    <mergeCell ref="A2:H2"/>
    <mergeCell ref="A3:H3"/>
    <mergeCell ref="A4:H4"/>
    <mergeCell ref="A5:B5"/>
    <mergeCell ref="A6:A9"/>
    <mergeCell ref="B6:C7"/>
    <mergeCell ref="D6:E7"/>
    <mergeCell ref="F6:G7"/>
    <mergeCell ref="H6:H9"/>
    <mergeCell ref="B8:B9"/>
    <mergeCell ref="C8:C9"/>
    <mergeCell ref="D8:D9"/>
    <mergeCell ref="E8:E9"/>
  </mergeCells>
  <printOptions horizontalCentered="1" verticalCentered="1"/>
  <pageMargins left="0" right="0.05" top="0" bottom="0" header="0" footer="0"/>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dimension ref="A1:L29"/>
  <sheetViews>
    <sheetView showGridLines="0" rightToLeft="1" view="pageBreakPreview" zoomScaleNormal="100" zoomScaleSheetLayoutView="100" workbookViewId="0">
      <selection activeCell="N9" sqref="N9"/>
    </sheetView>
  </sheetViews>
  <sheetFormatPr defaultRowHeight="12.75" x14ac:dyDescent="0.2"/>
  <cols>
    <col min="1" max="1" width="12.5703125" style="26" customWidth="1"/>
    <col min="2" max="7" width="12" style="26" bestFit="1" customWidth="1"/>
    <col min="8" max="8" width="12" style="26" customWidth="1"/>
    <col min="9" max="9" width="12" style="26" bestFit="1" customWidth="1"/>
    <col min="10" max="11" width="12" style="26" customWidth="1"/>
    <col min="12" max="12" width="17.140625" style="26" customWidth="1"/>
    <col min="13" max="16384" width="9.140625" style="28"/>
  </cols>
  <sheetData>
    <row r="1" spans="1:12" s="11" customFormat="1" ht="18" x14ac:dyDescent="0.25">
      <c r="A1" s="837" t="s">
        <v>652</v>
      </c>
      <c r="B1" s="838"/>
      <c r="C1" s="838"/>
      <c r="D1" s="838"/>
      <c r="E1" s="838"/>
      <c r="F1" s="838"/>
      <c r="G1" s="838"/>
      <c r="H1" s="838"/>
      <c r="I1" s="838"/>
      <c r="J1" s="838"/>
      <c r="K1" s="838"/>
      <c r="L1" s="838"/>
    </row>
    <row r="2" spans="1:12" s="11" customFormat="1" ht="18" x14ac:dyDescent="0.25">
      <c r="A2" s="839" t="s">
        <v>750</v>
      </c>
      <c r="B2" s="840"/>
      <c r="C2" s="840"/>
      <c r="D2" s="840"/>
      <c r="E2" s="840"/>
      <c r="F2" s="840"/>
      <c r="G2" s="840"/>
      <c r="H2" s="840"/>
      <c r="I2" s="840"/>
      <c r="J2" s="840"/>
      <c r="K2" s="840"/>
      <c r="L2" s="840"/>
    </row>
    <row r="3" spans="1:12" s="12" customFormat="1" ht="15.75" x14ac:dyDescent="0.25">
      <c r="A3" s="842" t="s">
        <v>843</v>
      </c>
      <c r="B3" s="842"/>
      <c r="C3" s="842"/>
      <c r="D3" s="842"/>
      <c r="E3" s="842"/>
      <c r="F3" s="842"/>
      <c r="G3" s="842"/>
      <c r="H3" s="842"/>
      <c r="I3" s="842"/>
      <c r="J3" s="842"/>
      <c r="K3" s="842"/>
      <c r="L3" s="842"/>
    </row>
    <row r="4" spans="1:12" s="12" customFormat="1" ht="15.75" x14ac:dyDescent="0.25">
      <c r="A4" s="842" t="s">
        <v>750</v>
      </c>
      <c r="B4" s="842"/>
      <c r="C4" s="842"/>
      <c r="D4" s="842"/>
      <c r="E4" s="842"/>
      <c r="F4" s="842"/>
      <c r="G4" s="842"/>
      <c r="H4" s="842"/>
      <c r="I4" s="842"/>
      <c r="J4" s="842"/>
      <c r="K4" s="842"/>
      <c r="L4" s="842"/>
    </row>
    <row r="5" spans="1:12" s="26" customFormat="1" ht="20.100000000000001" customHeight="1" x14ac:dyDescent="0.2">
      <c r="A5" s="96" t="s">
        <v>468</v>
      </c>
      <c r="B5" s="78"/>
      <c r="C5" s="78"/>
      <c r="D5" s="78"/>
      <c r="E5" s="78"/>
      <c r="F5" s="78"/>
      <c r="G5" s="78"/>
      <c r="H5" s="78"/>
      <c r="I5" s="78"/>
      <c r="J5" s="78"/>
      <c r="K5" s="78"/>
      <c r="L5" s="78" t="s">
        <v>467</v>
      </c>
    </row>
    <row r="6" spans="1:12" s="27" customFormat="1" ht="14.25" customHeight="1" x14ac:dyDescent="0.2">
      <c r="A6" s="882" t="s">
        <v>723</v>
      </c>
      <c r="B6" s="1134">
        <v>2018</v>
      </c>
      <c r="C6" s="1135"/>
      <c r="D6" s="1134">
        <v>2019</v>
      </c>
      <c r="E6" s="1135"/>
      <c r="F6" s="1134">
        <v>2020</v>
      </c>
      <c r="G6" s="1135"/>
      <c r="H6" s="1134">
        <v>2021</v>
      </c>
      <c r="I6" s="1135"/>
      <c r="J6" s="1140">
        <v>2022</v>
      </c>
      <c r="K6" s="1140"/>
      <c r="L6" s="888" t="s">
        <v>426</v>
      </c>
    </row>
    <row r="7" spans="1:12" s="27" customFormat="1" ht="15" customHeight="1" x14ac:dyDescent="0.2">
      <c r="A7" s="882"/>
      <c r="B7" s="1136"/>
      <c r="C7" s="1137"/>
      <c r="D7" s="1136"/>
      <c r="E7" s="1137"/>
      <c r="F7" s="1136"/>
      <c r="G7" s="1137"/>
      <c r="H7" s="1136"/>
      <c r="I7" s="1137"/>
      <c r="J7" s="1140"/>
      <c r="K7" s="1140"/>
      <c r="L7" s="963"/>
    </row>
    <row r="8" spans="1:12" s="27" customFormat="1" ht="15" customHeight="1" x14ac:dyDescent="0.2">
      <c r="A8" s="882"/>
      <c r="B8" s="1138" t="s">
        <v>846</v>
      </c>
      <c r="C8" s="1138" t="s">
        <v>382</v>
      </c>
      <c r="D8" s="1138" t="s">
        <v>846</v>
      </c>
      <c r="E8" s="1138" t="s">
        <v>382</v>
      </c>
      <c r="F8" s="1138" t="s">
        <v>846</v>
      </c>
      <c r="G8" s="1138" t="s">
        <v>382</v>
      </c>
      <c r="H8" s="1138" t="s">
        <v>846</v>
      </c>
      <c r="I8" s="1138" t="s">
        <v>382</v>
      </c>
      <c r="J8" s="1133" t="s">
        <v>846</v>
      </c>
      <c r="K8" s="1133" t="s">
        <v>382</v>
      </c>
      <c r="L8" s="963"/>
    </row>
    <row r="9" spans="1:12" s="27" customFormat="1" ht="14.25" customHeight="1" x14ac:dyDescent="0.2">
      <c r="A9" s="882"/>
      <c r="B9" s="1139"/>
      <c r="C9" s="1139"/>
      <c r="D9" s="1139"/>
      <c r="E9" s="1139"/>
      <c r="F9" s="1139"/>
      <c r="G9" s="1139"/>
      <c r="H9" s="1139"/>
      <c r="I9" s="1139"/>
      <c r="J9" s="1133"/>
      <c r="K9" s="1133"/>
      <c r="L9" s="964"/>
    </row>
    <row r="10" spans="1:12" s="102" customFormat="1" ht="24.75" customHeight="1" thickBot="1" x14ac:dyDescent="0.25">
      <c r="A10" s="62" t="s">
        <v>4</v>
      </c>
      <c r="B10" s="140">
        <v>502847</v>
      </c>
      <c r="C10" s="140">
        <v>408282</v>
      </c>
      <c r="D10" s="140">
        <v>499407</v>
      </c>
      <c r="E10" s="140">
        <v>414417</v>
      </c>
      <c r="F10" s="140">
        <v>440051</v>
      </c>
      <c r="G10" s="140">
        <v>422122.5</v>
      </c>
      <c r="H10" s="710">
        <v>366296</v>
      </c>
      <c r="I10" s="710">
        <v>412025</v>
      </c>
      <c r="J10" s="710">
        <f>'[3]المجموع الكلي'!C35</f>
        <v>325090</v>
      </c>
      <c r="K10" s="710">
        <f>'[3]المجموع الكلي'!C36</f>
        <v>511135</v>
      </c>
      <c r="L10" s="52" t="s">
        <v>13</v>
      </c>
    </row>
    <row r="11" spans="1:12" s="102" customFormat="1" ht="24.75" customHeight="1" thickBot="1" x14ac:dyDescent="0.25">
      <c r="A11" s="63" t="s">
        <v>5</v>
      </c>
      <c r="B11" s="126">
        <v>477970</v>
      </c>
      <c r="C11" s="126">
        <v>399803</v>
      </c>
      <c r="D11" s="126">
        <v>487183</v>
      </c>
      <c r="E11" s="126">
        <v>404024</v>
      </c>
      <c r="F11" s="126">
        <v>404999</v>
      </c>
      <c r="G11" s="126">
        <v>408855.4</v>
      </c>
      <c r="H11" s="711">
        <v>377018</v>
      </c>
      <c r="I11" s="711">
        <v>437442</v>
      </c>
      <c r="J11" s="711">
        <f>'[3]المجموع الكلي'!D35</f>
        <v>307354</v>
      </c>
      <c r="K11" s="711">
        <f>'[3]المجموع الكلي'!D36</f>
        <v>458757</v>
      </c>
      <c r="L11" s="53" t="s">
        <v>14</v>
      </c>
    </row>
    <row r="12" spans="1:12" s="102" customFormat="1" ht="24.75" customHeight="1" thickBot="1" x14ac:dyDescent="0.25">
      <c r="A12" s="64" t="s">
        <v>6</v>
      </c>
      <c r="B12" s="141">
        <v>575433</v>
      </c>
      <c r="C12" s="141">
        <v>475168</v>
      </c>
      <c r="D12" s="141">
        <v>577337</v>
      </c>
      <c r="E12" s="141">
        <v>489198</v>
      </c>
      <c r="F12" s="141">
        <v>302014</v>
      </c>
      <c r="G12" s="141">
        <v>323459.7</v>
      </c>
      <c r="H12" s="712">
        <v>446146</v>
      </c>
      <c r="I12" s="712">
        <v>503884</v>
      </c>
      <c r="J12" s="712">
        <f>'[3]المجموع الكلي'!E35</f>
        <v>417621</v>
      </c>
      <c r="K12" s="712">
        <f>'[3]المجموع الكلي'!E36</f>
        <v>622500</v>
      </c>
      <c r="L12" s="54" t="s">
        <v>15</v>
      </c>
    </row>
    <row r="13" spans="1:12" s="102" customFormat="1" ht="24.75" customHeight="1" thickBot="1" x14ac:dyDescent="0.25">
      <c r="A13" s="63" t="s">
        <v>647</v>
      </c>
      <c r="B13" s="126">
        <v>546664</v>
      </c>
      <c r="C13" s="126">
        <v>460167</v>
      </c>
      <c r="D13" s="126">
        <v>599850</v>
      </c>
      <c r="E13" s="126">
        <v>482265</v>
      </c>
      <c r="F13" s="126">
        <v>210984</v>
      </c>
      <c r="G13" s="126">
        <v>259298.97399999999</v>
      </c>
      <c r="H13" s="711">
        <v>360998</v>
      </c>
      <c r="I13" s="711">
        <v>423266</v>
      </c>
      <c r="J13" s="711">
        <f>'[3]المجموع الكلي'!F35</f>
        <v>262788</v>
      </c>
      <c r="K13" s="711">
        <f>'[3]المجموع الكلي'!F36</f>
        <v>418429</v>
      </c>
      <c r="L13" s="53" t="s">
        <v>16</v>
      </c>
    </row>
    <row r="14" spans="1:12" s="102" customFormat="1" ht="24.75" customHeight="1" thickBot="1" x14ac:dyDescent="0.25">
      <c r="A14" s="64" t="s">
        <v>8</v>
      </c>
      <c r="B14" s="141">
        <v>479761</v>
      </c>
      <c r="C14" s="141">
        <v>411380</v>
      </c>
      <c r="D14" s="141">
        <v>438485</v>
      </c>
      <c r="E14" s="141">
        <v>366196</v>
      </c>
      <c r="F14" s="141">
        <v>215410</v>
      </c>
      <c r="G14" s="141">
        <v>244496.3</v>
      </c>
      <c r="H14" s="712">
        <v>347414</v>
      </c>
      <c r="I14" s="712">
        <v>423378</v>
      </c>
      <c r="J14" s="712">
        <f>'[3]المجموع الكلي'!G35</f>
        <v>405685</v>
      </c>
      <c r="K14" s="712">
        <f>'[3]المجموع الكلي'!G36</f>
        <v>578182</v>
      </c>
      <c r="L14" s="54" t="s">
        <v>17</v>
      </c>
    </row>
    <row r="15" spans="1:12" s="102" customFormat="1" ht="24.75" customHeight="1" thickBot="1" x14ac:dyDescent="0.25">
      <c r="A15" s="63" t="s">
        <v>42</v>
      </c>
      <c r="B15" s="126">
        <v>479097</v>
      </c>
      <c r="C15" s="126">
        <v>397678</v>
      </c>
      <c r="D15" s="126">
        <v>514125</v>
      </c>
      <c r="E15" s="126">
        <v>414165.5</v>
      </c>
      <c r="F15" s="126">
        <v>250764</v>
      </c>
      <c r="G15" s="126">
        <v>258368.2</v>
      </c>
      <c r="H15" s="711">
        <v>420531</v>
      </c>
      <c r="I15" s="711">
        <v>496292</v>
      </c>
      <c r="J15" s="711">
        <f>'[3]المجموع الكلي'!H35</f>
        <v>378902</v>
      </c>
      <c r="K15" s="711">
        <f>'[3]المجموع الكلي'!H36</f>
        <v>532904</v>
      </c>
      <c r="L15" s="53" t="s">
        <v>18</v>
      </c>
    </row>
    <row r="16" spans="1:12" s="102" customFormat="1" ht="24.75" customHeight="1" thickBot="1" x14ac:dyDescent="0.25">
      <c r="A16" s="64" t="s">
        <v>9</v>
      </c>
      <c r="B16" s="141">
        <v>553316</v>
      </c>
      <c r="C16" s="141">
        <v>441571</v>
      </c>
      <c r="D16" s="141">
        <v>528206</v>
      </c>
      <c r="E16" s="141">
        <v>430859</v>
      </c>
      <c r="F16" s="141">
        <v>290355</v>
      </c>
      <c r="G16" s="141">
        <v>294610.3</v>
      </c>
      <c r="H16" s="712">
        <v>428044</v>
      </c>
      <c r="I16" s="712">
        <v>481417</v>
      </c>
      <c r="J16" s="712">
        <f>'[3]المجموع الكلي'!I35</f>
        <v>364122</v>
      </c>
      <c r="K16" s="712">
        <f>'[3]المجموع الكلي'!I36</f>
        <v>502489.31</v>
      </c>
      <c r="L16" s="54" t="s">
        <v>19</v>
      </c>
    </row>
    <row r="17" spans="1:12" s="102" customFormat="1" ht="24.75" customHeight="1" thickBot="1" x14ac:dyDescent="0.25">
      <c r="A17" s="63" t="s">
        <v>43</v>
      </c>
      <c r="B17" s="126">
        <v>554066</v>
      </c>
      <c r="C17" s="126">
        <v>443210</v>
      </c>
      <c r="D17" s="126">
        <v>530800</v>
      </c>
      <c r="E17" s="126">
        <v>414845</v>
      </c>
      <c r="F17" s="126">
        <v>359271</v>
      </c>
      <c r="G17" s="126">
        <v>363345.3</v>
      </c>
      <c r="H17" s="711">
        <v>501474</v>
      </c>
      <c r="I17" s="711">
        <v>569881</v>
      </c>
      <c r="J17" s="711">
        <f>'[3]المجموع الكلي'!J35</f>
        <v>401219</v>
      </c>
      <c r="K17" s="711">
        <f>'[3]المجموع الكلي'!J36</f>
        <v>567414</v>
      </c>
      <c r="L17" s="53" t="s">
        <v>20</v>
      </c>
    </row>
    <row r="18" spans="1:12" s="102" customFormat="1" ht="24.75" customHeight="1" thickBot="1" x14ac:dyDescent="0.25">
      <c r="A18" s="64" t="s">
        <v>10</v>
      </c>
      <c r="B18" s="141">
        <v>509871</v>
      </c>
      <c r="C18" s="141">
        <v>438453</v>
      </c>
      <c r="D18" s="141">
        <v>540376</v>
      </c>
      <c r="E18" s="141">
        <v>455122.5</v>
      </c>
      <c r="F18" s="141">
        <v>323090</v>
      </c>
      <c r="G18" s="141">
        <v>353478</v>
      </c>
      <c r="H18" s="712">
        <v>467421</v>
      </c>
      <c r="I18" s="712">
        <v>533777</v>
      </c>
      <c r="J18" s="712">
        <f>'[3]المجموع الكلي'!K35</f>
        <v>355879</v>
      </c>
      <c r="K18" s="712">
        <f>'[3]المجموع الكلي'!K36</f>
        <v>517747</v>
      </c>
      <c r="L18" s="54" t="s">
        <v>21</v>
      </c>
    </row>
    <row r="19" spans="1:12" s="102" customFormat="1" ht="24.75" customHeight="1" thickBot="1" x14ac:dyDescent="0.25">
      <c r="A19" s="63" t="s">
        <v>44</v>
      </c>
      <c r="B19" s="126">
        <v>594842</v>
      </c>
      <c r="C19" s="126">
        <v>516657</v>
      </c>
      <c r="D19" s="126">
        <v>617775</v>
      </c>
      <c r="E19" s="126">
        <v>509401</v>
      </c>
      <c r="F19" s="126">
        <v>334917</v>
      </c>
      <c r="G19" s="126">
        <v>359770.5</v>
      </c>
      <c r="H19" s="711">
        <v>466226</v>
      </c>
      <c r="I19" s="711">
        <v>540617</v>
      </c>
      <c r="J19" s="711">
        <f>'[3]المجموع الكلي'!L35</f>
        <v>361792.27</v>
      </c>
      <c r="K19" s="711">
        <f>'[3]المجموع الكلي'!L36</f>
        <v>590221</v>
      </c>
      <c r="L19" s="53" t="s">
        <v>45</v>
      </c>
    </row>
    <row r="20" spans="1:12" s="102" customFormat="1" ht="24.75" customHeight="1" thickBot="1" x14ac:dyDescent="0.25">
      <c r="A20" s="64" t="s">
        <v>11</v>
      </c>
      <c r="B20" s="141">
        <v>557419</v>
      </c>
      <c r="C20" s="141">
        <v>484625</v>
      </c>
      <c r="D20" s="141">
        <v>585103</v>
      </c>
      <c r="E20" s="141">
        <v>485112</v>
      </c>
      <c r="F20" s="141">
        <v>329994</v>
      </c>
      <c r="G20" s="141">
        <v>357199</v>
      </c>
      <c r="H20" s="712">
        <v>451284</v>
      </c>
      <c r="I20" s="712">
        <v>517034</v>
      </c>
      <c r="J20" s="712">
        <f>'[3]المجموع الكلي'!M35</f>
        <v>387448.17</v>
      </c>
      <c r="K20" s="712">
        <f>'[3]المجموع الكلي'!M36</f>
        <v>689323</v>
      </c>
      <c r="L20" s="54" t="s">
        <v>22</v>
      </c>
    </row>
    <row r="21" spans="1:12" s="102" customFormat="1" ht="24.75" customHeight="1" x14ac:dyDescent="0.2">
      <c r="A21" s="65" t="s">
        <v>12</v>
      </c>
      <c r="B21" s="142">
        <v>595766</v>
      </c>
      <c r="C21" s="142">
        <v>512434</v>
      </c>
      <c r="D21" s="142">
        <v>676935</v>
      </c>
      <c r="E21" s="142">
        <v>527366</v>
      </c>
      <c r="F21" s="142">
        <v>373190</v>
      </c>
      <c r="G21" s="142">
        <v>404325.4</v>
      </c>
      <c r="H21" s="713">
        <v>487855</v>
      </c>
      <c r="I21" s="713">
        <v>559143</v>
      </c>
      <c r="J21" s="713">
        <f>'[3]المجموع الكلي'!N35</f>
        <v>602481</v>
      </c>
      <c r="K21" s="713">
        <f>'[3]المجموع الكلي'!N36</f>
        <v>1021211</v>
      </c>
      <c r="L21" s="219" t="s">
        <v>23</v>
      </c>
    </row>
    <row r="22" spans="1:12" s="103" customFormat="1" ht="24.75" customHeight="1" x14ac:dyDescent="0.2">
      <c r="A22" s="220" t="s">
        <v>2</v>
      </c>
      <c r="B22" s="74">
        <f t="shared" ref="B22:C22" si="0">SUM(B10:B21)</f>
        <v>6427052</v>
      </c>
      <c r="C22" s="74">
        <f t="shared" si="0"/>
        <v>5389428</v>
      </c>
      <c r="D22" s="74">
        <f t="shared" ref="D22:K22" si="1">SUM(D10:D21)</f>
        <v>6595582</v>
      </c>
      <c r="E22" s="74">
        <f t="shared" si="1"/>
        <v>5392971</v>
      </c>
      <c r="F22" s="74">
        <f t="shared" si="1"/>
        <v>3835039</v>
      </c>
      <c r="G22" s="74">
        <f t="shared" si="1"/>
        <v>4049329.5739999996</v>
      </c>
      <c r="H22" s="74">
        <f t="shared" ref="H22:I22" si="2">SUM(H10:H21)</f>
        <v>5120707</v>
      </c>
      <c r="I22" s="74">
        <f t="shared" si="2"/>
        <v>5898156</v>
      </c>
      <c r="J22" s="74">
        <f t="shared" si="1"/>
        <v>4570381.4399999995</v>
      </c>
      <c r="K22" s="74">
        <f t="shared" si="1"/>
        <v>7010312.3100000005</v>
      </c>
      <c r="L22" s="217" t="s">
        <v>3</v>
      </c>
    </row>
    <row r="29" spans="1:12" ht="29.25" customHeight="1" x14ac:dyDescent="0.2"/>
  </sheetData>
  <mergeCells count="21">
    <mergeCell ref="A1:L1"/>
    <mergeCell ref="A2:L2"/>
    <mergeCell ref="A3:L3"/>
    <mergeCell ref="A4:L4"/>
    <mergeCell ref="B6:C7"/>
    <mergeCell ref="L6:L9"/>
    <mergeCell ref="B8:B9"/>
    <mergeCell ref="A6:A9"/>
    <mergeCell ref="D8:D9"/>
    <mergeCell ref="E8:E9"/>
    <mergeCell ref="C8:C9"/>
    <mergeCell ref="D6:E7"/>
    <mergeCell ref="J6:K7"/>
    <mergeCell ref="F6:G7"/>
    <mergeCell ref="F8:F9"/>
    <mergeCell ref="G8:G9"/>
    <mergeCell ref="J8:J9"/>
    <mergeCell ref="K8:K9"/>
    <mergeCell ref="H6:I7"/>
    <mergeCell ref="H8:H9"/>
    <mergeCell ref="I8:I9"/>
  </mergeCells>
  <printOptions horizontalCentered="1" verticalCentered="1"/>
  <pageMargins left="0.13" right="0.12" top="0" bottom="0" header="0" footer="0"/>
  <pageSetup paperSize="9" scale="9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dimension ref="A1:P21"/>
  <sheetViews>
    <sheetView showGridLines="0" rightToLeft="1" view="pageBreakPreview" zoomScaleNormal="100" zoomScaleSheetLayoutView="100" workbookViewId="0">
      <selection activeCell="R9" sqref="R9"/>
    </sheetView>
  </sheetViews>
  <sheetFormatPr defaultRowHeight="12.75" x14ac:dyDescent="0.2"/>
  <cols>
    <col min="1" max="1" width="14.42578125" style="26" customWidth="1"/>
    <col min="2" max="3" width="9.7109375" style="26" bestFit="1" customWidth="1"/>
    <col min="4" max="4" width="9.28515625" style="26" bestFit="1" customWidth="1"/>
    <col min="5" max="5" width="8.140625" style="26" bestFit="1" customWidth="1"/>
    <col min="6" max="6" width="9.28515625" style="26" bestFit="1" customWidth="1"/>
    <col min="7" max="7" width="8.140625" style="26" bestFit="1" customWidth="1"/>
    <col min="8" max="8" width="9.28515625" style="26" bestFit="1" customWidth="1"/>
    <col min="9" max="9" width="8.140625" style="26" bestFit="1" customWidth="1"/>
    <col min="10" max="10" width="9.28515625" style="26" bestFit="1" customWidth="1"/>
    <col min="11" max="11" width="7.140625" style="26" bestFit="1" customWidth="1"/>
    <col min="12" max="12" width="9.28515625" style="26" bestFit="1" customWidth="1"/>
    <col min="13" max="13" width="7.140625" style="26" bestFit="1" customWidth="1"/>
    <col min="14" max="15" width="9.7109375" style="26" bestFit="1" customWidth="1"/>
    <col min="16" max="16" width="16.42578125" style="26" customWidth="1"/>
    <col min="17" max="17" width="16.42578125" style="28" customWidth="1"/>
    <col min="18" max="16384" width="9.140625" style="28"/>
  </cols>
  <sheetData>
    <row r="1" spans="1:16" s="11" customFormat="1" ht="18" x14ac:dyDescent="0.25">
      <c r="A1" s="837" t="s">
        <v>273</v>
      </c>
      <c r="B1" s="838"/>
      <c r="C1" s="838"/>
      <c r="D1" s="838"/>
      <c r="E1" s="838"/>
      <c r="F1" s="838"/>
      <c r="G1" s="838"/>
      <c r="H1" s="838"/>
      <c r="I1" s="838"/>
      <c r="J1" s="838"/>
      <c r="K1" s="838"/>
      <c r="L1" s="838"/>
      <c r="M1" s="838"/>
      <c r="N1" s="838"/>
      <c r="O1" s="838"/>
      <c r="P1" s="838"/>
    </row>
    <row r="2" spans="1:16" s="12" customFormat="1" ht="18" x14ac:dyDescent="0.25">
      <c r="A2" s="865" t="s">
        <v>750</v>
      </c>
      <c r="B2" s="865"/>
      <c r="C2" s="865"/>
      <c r="D2" s="865"/>
      <c r="E2" s="865"/>
      <c r="F2" s="865"/>
      <c r="G2" s="865"/>
      <c r="H2" s="865"/>
      <c r="I2" s="865"/>
      <c r="J2" s="865"/>
      <c r="K2" s="865"/>
      <c r="L2" s="865"/>
      <c r="M2" s="865"/>
      <c r="N2" s="865"/>
      <c r="O2" s="865"/>
      <c r="P2" s="865"/>
    </row>
    <row r="3" spans="1:16" s="11" customFormat="1" ht="18" x14ac:dyDescent="0.25">
      <c r="A3" s="1029" t="s">
        <v>845</v>
      </c>
      <c r="B3" s="1030"/>
      <c r="C3" s="1030"/>
      <c r="D3" s="1030"/>
      <c r="E3" s="1030"/>
      <c r="F3" s="1030"/>
      <c r="G3" s="1030"/>
      <c r="H3" s="1030"/>
      <c r="I3" s="1030"/>
      <c r="J3" s="1030"/>
      <c r="K3" s="1030"/>
      <c r="L3" s="1030"/>
      <c r="M3" s="1030"/>
      <c r="N3" s="1030"/>
      <c r="O3" s="1030"/>
      <c r="P3" s="1030"/>
    </row>
    <row r="4" spans="1:16" s="12" customFormat="1" ht="15.75" x14ac:dyDescent="0.25">
      <c r="A4" s="842" t="s">
        <v>750</v>
      </c>
      <c r="B4" s="842"/>
      <c r="C4" s="842"/>
      <c r="D4" s="842"/>
      <c r="E4" s="842"/>
      <c r="F4" s="842"/>
      <c r="G4" s="842"/>
      <c r="H4" s="842"/>
      <c r="I4" s="842"/>
      <c r="J4" s="842"/>
      <c r="K4" s="842"/>
      <c r="L4" s="842"/>
      <c r="M4" s="842"/>
      <c r="N4" s="842"/>
      <c r="O4" s="842"/>
      <c r="P4" s="842"/>
    </row>
    <row r="5" spans="1:16" s="26" customFormat="1" ht="20.100000000000001" customHeight="1" x14ac:dyDescent="0.2">
      <c r="A5" s="66" t="s">
        <v>469</v>
      </c>
      <c r="B5" s="66"/>
      <c r="P5" s="78" t="s">
        <v>470</v>
      </c>
    </row>
    <row r="6" spans="1:16" s="27" customFormat="1" ht="14.25" customHeight="1" x14ac:dyDescent="0.2">
      <c r="A6" s="1143" t="s">
        <v>574</v>
      </c>
      <c r="B6" s="931" t="s">
        <v>348</v>
      </c>
      <c r="C6" s="933"/>
      <c r="D6" s="931" t="s">
        <v>200</v>
      </c>
      <c r="E6" s="933"/>
      <c r="F6" s="931" t="s">
        <v>199</v>
      </c>
      <c r="G6" s="933"/>
      <c r="H6" s="931" t="s">
        <v>349</v>
      </c>
      <c r="I6" s="933"/>
      <c r="J6" s="931" t="s">
        <v>350</v>
      </c>
      <c r="K6" s="933"/>
      <c r="L6" s="965" t="s">
        <v>351</v>
      </c>
      <c r="M6" s="1141"/>
      <c r="N6" s="1142" t="s">
        <v>78</v>
      </c>
      <c r="O6" s="1142"/>
      <c r="P6" s="887" t="s">
        <v>844</v>
      </c>
    </row>
    <row r="7" spans="1:16" s="27" customFormat="1" ht="17.25" customHeight="1" x14ac:dyDescent="0.2">
      <c r="A7" s="1143"/>
      <c r="B7" s="931"/>
      <c r="C7" s="933"/>
      <c r="D7" s="931"/>
      <c r="E7" s="933"/>
      <c r="F7" s="931"/>
      <c r="G7" s="933"/>
      <c r="H7" s="931"/>
      <c r="I7" s="933"/>
      <c r="J7" s="931"/>
      <c r="K7" s="933"/>
      <c r="L7" s="965"/>
      <c r="M7" s="1141"/>
      <c r="N7" s="1142"/>
      <c r="O7" s="1142"/>
      <c r="P7" s="887"/>
    </row>
    <row r="8" spans="1:16" s="27" customFormat="1" ht="18.75" customHeight="1" x14ac:dyDescent="0.2">
      <c r="A8" s="1143"/>
      <c r="B8" s="79" t="s">
        <v>39</v>
      </c>
      <c r="C8" s="79" t="s">
        <v>41</v>
      </c>
      <c r="D8" s="79" t="s">
        <v>39</v>
      </c>
      <c r="E8" s="79" t="s">
        <v>41</v>
      </c>
      <c r="F8" s="79" t="s">
        <v>39</v>
      </c>
      <c r="G8" s="79" t="s">
        <v>41</v>
      </c>
      <c r="H8" s="79" t="s">
        <v>39</v>
      </c>
      <c r="I8" s="79" t="s">
        <v>41</v>
      </c>
      <c r="J8" s="79" t="s">
        <v>39</v>
      </c>
      <c r="K8" s="79" t="s">
        <v>41</v>
      </c>
      <c r="L8" s="79" t="s">
        <v>39</v>
      </c>
      <c r="M8" s="79" t="s">
        <v>41</v>
      </c>
      <c r="N8" s="79" t="s">
        <v>39</v>
      </c>
      <c r="O8" s="79" t="s">
        <v>41</v>
      </c>
      <c r="P8" s="887"/>
    </row>
    <row r="9" spans="1:16" s="27" customFormat="1" ht="18.75" customHeight="1" x14ac:dyDescent="0.2">
      <c r="A9" s="1144"/>
      <c r="B9" s="365" t="s">
        <v>536</v>
      </c>
      <c r="C9" s="365" t="s">
        <v>40</v>
      </c>
      <c r="D9" s="365" t="s">
        <v>536</v>
      </c>
      <c r="E9" s="365" t="s">
        <v>40</v>
      </c>
      <c r="F9" s="365" t="s">
        <v>536</v>
      </c>
      <c r="G9" s="365" t="s">
        <v>40</v>
      </c>
      <c r="H9" s="365" t="s">
        <v>536</v>
      </c>
      <c r="I9" s="365" t="s">
        <v>40</v>
      </c>
      <c r="J9" s="365" t="s">
        <v>536</v>
      </c>
      <c r="K9" s="365" t="s">
        <v>40</v>
      </c>
      <c r="L9" s="365" t="s">
        <v>536</v>
      </c>
      <c r="M9" s="365" t="s">
        <v>40</v>
      </c>
      <c r="N9" s="365" t="s">
        <v>536</v>
      </c>
      <c r="O9" s="365" t="s">
        <v>40</v>
      </c>
      <c r="P9" s="888"/>
    </row>
    <row r="10" spans="1:16" s="363" customFormat="1" ht="37.5" customHeight="1" thickBot="1" x14ac:dyDescent="0.25">
      <c r="A10" s="298">
        <v>2018</v>
      </c>
      <c r="B10" s="716">
        <v>1254431</v>
      </c>
      <c r="C10" s="716">
        <v>833333</v>
      </c>
      <c r="D10" s="716">
        <v>20989</v>
      </c>
      <c r="E10" s="716">
        <v>20828</v>
      </c>
      <c r="F10" s="716">
        <v>25925</v>
      </c>
      <c r="G10" s="716">
        <v>19765</v>
      </c>
      <c r="H10" s="716">
        <v>112268</v>
      </c>
      <c r="I10" s="716">
        <v>86212</v>
      </c>
      <c r="J10" s="716">
        <v>19744</v>
      </c>
      <c r="K10" s="716">
        <v>19256</v>
      </c>
      <c r="L10" s="716">
        <v>50858</v>
      </c>
      <c r="M10" s="716">
        <v>43732</v>
      </c>
      <c r="N10" s="366">
        <f t="shared" ref="N10:N11" si="0">SUM(B10,D10,F10,H10,J10,L10)</f>
        <v>1484215</v>
      </c>
      <c r="O10" s="366">
        <f t="shared" ref="O10:O11" si="1">SUM(C10,E10,G10,I10,K10,M10)</f>
        <v>1023126</v>
      </c>
      <c r="P10" s="115">
        <v>2018</v>
      </c>
    </row>
    <row r="11" spans="1:16" s="364" customFormat="1" ht="37.5" customHeight="1" thickBot="1" x14ac:dyDescent="0.25">
      <c r="A11" s="186">
        <v>2019</v>
      </c>
      <c r="B11" s="714">
        <v>1268587</v>
      </c>
      <c r="C11" s="714">
        <v>868940</v>
      </c>
      <c r="D11" s="714">
        <v>24538</v>
      </c>
      <c r="E11" s="714">
        <v>19848</v>
      </c>
      <c r="F11" s="714">
        <v>26883</v>
      </c>
      <c r="G11" s="714">
        <v>20624</v>
      </c>
      <c r="H11" s="714">
        <v>143637</v>
      </c>
      <c r="I11" s="714">
        <v>100921</v>
      </c>
      <c r="J11" s="714">
        <v>15572</v>
      </c>
      <c r="K11" s="714">
        <v>13265</v>
      </c>
      <c r="L11" s="714">
        <v>75534</v>
      </c>
      <c r="M11" s="714">
        <v>59849</v>
      </c>
      <c r="N11" s="367">
        <f t="shared" si="0"/>
        <v>1554751</v>
      </c>
      <c r="O11" s="367">
        <f t="shared" si="1"/>
        <v>1083447</v>
      </c>
      <c r="P11" s="114">
        <v>2019</v>
      </c>
    </row>
    <row r="12" spans="1:16" s="363" customFormat="1" ht="37.5" customHeight="1" thickBot="1" x14ac:dyDescent="0.25">
      <c r="A12" s="299">
        <v>2020</v>
      </c>
      <c r="B12" s="715">
        <v>1466550</v>
      </c>
      <c r="C12" s="715">
        <v>1527756</v>
      </c>
      <c r="D12" s="715">
        <v>13888</v>
      </c>
      <c r="E12" s="715">
        <v>14168</v>
      </c>
      <c r="F12" s="715">
        <v>11479</v>
      </c>
      <c r="G12" s="715">
        <v>11143</v>
      </c>
      <c r="H12" s="715">
        <v>58961</v>
      </c>
      <c r="I12" s="715">
        <v>46817</v>
      </c>
      <c r="J12" s="715">
        <v>6295</v>
      </c>
      <c r="K12" s="715">
        <v>7013</v>
      </c>
      <c r="L12" s="715">
        <v>26225</v>
      </c>
      <c r="M12" s="715">
        <v>23413</v>
      </c>
      <c r="N12" s="368">
        <f t="shared" ref="N12:O14" si="2">SUM(B12,D12,F12,H12,J12,L12)</f>
        <v>1583398</v>
      </c>
      <c r="O12" s="368">
        <f t="shared" si="2"/>
        <v>1630310</v>
      </c>
      <c r="P12" s="139">
        <v>2020</v>
      </c>
    </row>
    <row r="13" spans="1:16" s="364" customFormat="1" ht="37.5" customHeight="1" thickBot="1" x14ac:dyDescent="0.25">
      <c r="A13" s="186">
        <v>2021</v>
      </c>
      <c r="B13" s="714">
        <v>1442693</v>
      </c>
      <c r="C13" s="714">
        <v>1630058</v>
      </c>
      <c r="D13" s="714">
        <v>75231</v>
      </c>
      <c r="E13" s="714">
        <v>74807</v>
      </c>
      <c r="F13" s="714">
        <v>16167</v>
      </c>
      <c r="G13" s="714">
        <v>18936</v>
      </c>
      <c r="H13" s="714">
        <v>46557</v>
      </c>
      <c r="I13" s="714">
        <v>50784</v>
      </c>
      <c r="J13" s="714">
        <v>7925</v>
      </c>
      <c r="K13" s="714">
        <v>11202</v>
      </c>
      <c r="L13" s="714">
        <v>27553</v>
      </c>
      <c r="M13" s="714">
        <v>33464</v>
      </c>
      <c r="N13" s="367">
        <f t="shared" si="2"/>
        <v>1616126</v>
      </c>
      <c r="O13" s="367">
        <f t="shared" si="2"/>
        <v>1819251</v>
      </c>
      <c r="P13" s="114">
        <v>2021</v>
      </c>
    </row>
    <row r="14" spans="1:16" ht="37.5" customHeight="1" x14ac:dyDescent="0.2">
      <c r="A14" s="299">
        <v>2022</v>
      </c>
      <c r="B14" s="715">
        <f>'[3]المجموع الكلي'!O6</f>
        <v>1001625</v>
      </c>
      <c r="C14" s="715">
        <f>'[3]المجموع الكلي'!O7</f>
        <v>1655001.31</v>
      </c>
      <c r="D14" s="715">
        <f>'[3]المجموع الكلي'!O17</f>
        <v>262386</v>
      </c>
      <c r="E14" s="715">
        <f>'[3]المجموع الكلي'!O18</f>
        <v>375964</v>
      </c>
      <c r="F14" s="715">
        <f>'[3]المجموع الكلي'!O13</f>
        <v>45066</v>
      </c>
      <c r="G14" s="715">
        <f>'[3]المجموع الكلي'!O14</f>
        <v>63885</v>
      </c>
      <c r="H14" s="715">
        <f>'[3]المجموع الكلي'!O21</f>
        <v>82998</v>
      </c>
      <c r="I14" s="715">
        <f>'[3]المجموع الكلي'!O22</f>
        <v>125011</v>
      </c>
      <c r="J14" s="715">
        <f>'[3]المجموع الكلي'!O15</f>
        <v>24450</v>
      </c>
      <c r="K14" s="715">
        <f>'[3]المجموع الكلي'!O16</f>
        <v>33635</v>
      </c>
      <c r="L14" s="715">
        <f>'[3]المجموع الكلي'!O19</f>
        <v>61200.270000000004</v>
      </c>
      <c r="M14" s="715">
        <f>'[3]المجموع الكلي'!O20</f>
        <v>83203</v>
      </c>
      <c r="N14" s="368">
        <f t="shared" si="2"/>
        <v>1477725.27</v>
      </c>
      <c r="O14" s="368">
        <f t="shared" si="2"/>
        <v>2336699.31</v>
      </c>
      <c r="P14" s="139">
        <v>2022</v>
      </c>
    </row>
    <row r="15" spans="1:16" x14ac:dyDescent="0.2">
      <c r="A15" s="28"/>
      <c r="B15" s="28"/>
      <c r="C15" s="28"/>
      <c r="D15" s="28"/>
      <c r="E15" s="28"/>
      <c r="F15" s="28"/>
      <c r="G15" s="28"/>
      <c r="H15" s="28"/>
      <c r="I15" s="28"/>
      <c r="J15" s="28"/>
      <c r="K15" s="28"/>
      <c r="L15" s="28"/>
      <c r="M15" s="28"/>
      <c r="N15" s="755"/>
      <c r="O15" s="755"/>
      <c r="P15" s="28"/>
    </row>
    <row r="16" spans="1:16" x14ac:dyDescent="0.2">
      <c r="A16" s="28"/>
      <c r="B16" s="28"/>
      <c r="C16" s="28"/>
      <c r="D16" s="28"/>
      <c r="E16" s="28"/>
      <c r="F16" s="28"/>
      <c r="G16" s="28"/>
      <c r="H16" s="28"/>
      <c r="I16" s="28"/>
      <c r="J16" s="28"/>
      <c r="K16" s="28"/>
      <c r="L16" s="28"/>
      <c r="M16" s="28"/>
      <c r="N16" s="28"/>
      <c r="O16" s="28"/>
      <c r="P16" s="28"/>
    </row>
    <row r="17" s="28" customFormat="1" x14ac:dyDescent="0.2"/>
    <row r="18" s="28" customFormat="1" x14ac:dyDescent="0.2"/>
    <row r="19" s="28" customFormat="1" x14ac:dyDescent="0.2"/>
    <row r="20" s="28" customFormat="1" x14ac:dyDescent="0.2"/>
    <row r="21" s="28" customFormat="1" x14ac:dyDescent="0.2"/>
  </sheetData>
  <mergeCells count="13">
    <mergeCell ref="A1:P1"/>
    <mergeCell ref="A2:P2"/>
    <mergeCell ref="A3:P3"/>
    <mergeCell ref="A4:P4"/>
    <mergeCell ref="L6:M7"/>
    <mergeCell ref="N6:O7"/>
    <mergeCell ref="P6:P9"/>
    <mergeCell ref="A6:A9"/>
    <mergeCell ref="B6:C7"/>
    <mergeCell ref="D6:E7"/>
    <mergeCell ref="F6:G7"/>
    <mergeCell ref="H6:I7"/>
    <mergeCell ref="J6:K7"/>
  </mergeCells>
  <printOptions horizontalCentered="1" verticalCentered="1"/>
  <pageMargins left="0" right="0" top="0" bottom="0" header="0" footer="0"/>
  <pageSetup paperSize="9" scale="9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02ABF-C3A5-4A7B-B543-18592C96BE15}">
  <dimension ref="A1:N21"/>
  <sheetViews>
    <sheetView showGridLines="0" rightToLeft="1" view="pageBreakPreview" zoomScaleNormal="95" zoomScaleSheetLayoutView="100" workbookViewId="0">
      <selection activeCell="O11" sqref="O11"/>
    </sheetView>
  </sheetViews>
  <sheetFormatPr defaultColWidth="10.42578125" defaultRowHeight="12.75" x14ac:dyDescent="0.2"/>
  <cols>
    <col min="1" max="1" width="25.5703125" style="26" customWidth="1"/>
    <col min="2" max="2" width="11.85546875" style="26" bestFit="1" customWidth="1"/>
    <col min="3" max="3" width="14.140625" style="26" bestFit="1" customWidth="1"/>
    <col min="4" max="4" width="11.85546875" style="26" bestFit="1" customWidth="1"/>
    <col min="5" max="5" width="14.140625" style="26" bestFit="1" customWidth="1"/>
    <col min="6" max="6" width="10.140625" style="26" bestFit="1" customWidth="1"/>
    <col min="7" max="7" width="14.140625" style="26" bestFit="1" customWidth="1"/>
    <col min="8" max="8" width="15.140625" style="26" customWidth="1"/>
    <col min="9" max="9" width="14.140625" style="26" bestFit="1" customWidth="1"/>
    <col min="10" max="10" width="11.85546875" style="26" bestFit="1" customWidth="1"/>
    <col min="11" max="11" width="14.140625" style="26" bestFit="1" customWidth="1"/>
    <col min="12" max="12" width="21.85546875" style="26" customWidth="1"/>
    <col min="13" max="16384" width="10.42578125" style="26"/>
  </cols>
  <sheetData>
    <row r="1" spans="1:14" ht="18" x14ac:dyDescent="0.2">
      <c r="A1" s="1153" t="s">
        <v>197</v>
      </c>
      <c r="B1" s="1154"/>
      <c r="C1" s="1154"/>
      <c r="D1" s="1154"/>
      <c r="E1" s="1154"/>
      <c r="F1" s="1154"/>
      <c r="G1" s="1154"/>
      <c r="H1" s="1154"/>
      <c r="I1" s="1154"/>
      <c r="J1" s="1154"/>
      <c r="K1" s="1154"/>
      <c r="L1" s="1154"/>
    </row>
    <row r="2" spans="1:14" ht="18" x14ac:dyDescent="0.2">
      <c r="A2" s="1155">
        <v>2022</v>
      </c>
      <c r="B2" s="1156"/>
      <c r="C2" s="1156"/>
      <c r="D2" s="1156"/>
      <c r="E2" s="1156"/>
      <c r="F2" s="1156"/>
      <c r="G2" s="1156"/>
      <c r="H2" s="1156"/>
      <c r="I2" s="1156"/>
      <c r="J2" s="1156"/>
      <c r="K2" s="1156"/>
      <c r="L2" s="1156"/>
    </row>
    <row r="3" spans="1:14" ht="15.75" customHeight="1" x14ac:dyDescent="0.2">
      <c r="A3" s="1157" t="s">
        <v>895</v>
      </c>
      <c r="B3" s="1157"/>
      <c r="C3" s="1157"/>
      <c r="D3" s="1157"/>
      <c r="E3" s="1157"/>
      <c r="F3" s="1157"/>
      <c r="G3" s="1157"/>
      <c r="H3" s="1157"/>
      <c r="I3" s="1157"/>
      <c r="J3" s="1157"/>
      <c r="K3" s="1157"/>
      <c r="L3" s="1157"/>
    </row>
    <row r="4" spans="1:14" ht="15.75" x14ac:dyDescent="0.2">
      <c r="A4" s="1158">
        <v>2022</v>
      </c>
      <c r="B4" s="1158"/>
      <c r="C4" s="1158"/>
      <c r="D4" s="1158"/>
      <c r="E4" s="1158"/>
      <c r="F4" s="1158"/>
      <c r="G4" s="1158"/>
      <c r="H4" s="1158"/>
      <c r="I4" s="1158"/>
      <c r="J4" s="1158"/>
      <c r="K4" s="1158"/>
      <c r="L4" s="1158"/>
    </row>
    <row r="5" spans="1:14" ht="20.100000000000001" customHeight="1" x14ac:dyDescent="0.2">
      <c r="A5" s="1120" t="s">
        <v>847</v>
      </c>
      <c r="B5" s="1120"/>
      <c r="K5" s="1122" t="s">
        <v>848</v>
      </c>
      <c r="L5" s="1122"/>
    </row>
    <row r="6" spans="1:14" ht="15" customHeight="1" x14ac:dyDescent="0.2">
      <c r="A6" s="1144" t="s">
        <v>849</v>
      </c>
      <c r="B6" s="1150" t="s">
        <v>265</v>
      </c>
      <c r="C6" s="869"/>
      <c r="D6" s="1150" t="s">
        <v>267</v>
      </c>
      <c r="E6" s="869"/>
      <c r="F6" s="1150" t="s">
        <v>266</v>
      </c>
      <c r="G6" s="869"/>
      <c r="H6" s="1150" t="s">
        <v>535</v>
      </c>
      <c r="I6" s="869"/>
      <c r="J6" s="1150" t="s">
        <v>38</v>
      </c>
      <c r="K6" s="869"/>
      <c r="L6" s="1146" t="s">
        <v>850</v>
      </c>
    </row>
    <row r="7" spans="1:14" ht="15" customHeight="1" x14ac:dyDescent="0.2">
      <c r="A7" s="1151"/>
      <c r="B7" s="876" t="s">
        <v>260</v>
      </c>
      <c r="C7" s="1149"/>
      <c r="D7" s="876" t="s">
        <v>262</v>
      </c>
      <c r="E7" s="1149"/>
      <c r="F7" s="876" t="s">
        <v>264</v>
      </c>
      <c r="G7" s="1149"/>
      <c r="H7" s="876" t="s">
        <v>344</v>
      </c>
      <c r="I7" s="1149"/>
      <c r="J7" s="876" t="s">
        <v>3</v>
      </c>
      <c r="K7" s="1149"/>
      <c r="L7" s="1147"/>
    </row>
    <row r="8" spans="1:14" ht="15.75" customHeight="1" x14ac:dyDescent="0.2">
      <c r="A8" s="1151"/>
      <c r="B8" s="891" t="s">
        <v>846</v>
      </c>
      <c r="C8" s="1145" t="s">
        <v>382</v>
      </c>
      <c r="D8" s="891" t="s">
        <v>846</v>
      </c>
      <c r="E8" s="1145" t="s">
        <v>382</v>
      </c>
      <c r="F8" s="891" t="s">
        <v>846</v>
      </c>
      <c r="G8" s="1145" t="s">
        <v>382</v>
      </c>
      <c r="H8" s="891" t="s">
        <v>846</v>
      </c>
      <c r="I8" s="1145" t="s">
        <v>382</v>
      </c>
      <c r="J8" s="891" t="s">
        <v>846</v>
      </c>
      <c r="K8" s="1145" t="s">
        <v>382</v>
      </c>
      <c r="L8" s="1147"/>
    </row>
    <row r="9" spans="1:14" ht="15.75" customHeight="1" x14ac:dyDescent="0.2">
      <c r="A9" s="1152"/>
      <c r="B9" s="891"/>
      <c r="C9" s="1145"/>
      <c r="D9" s="891"/>
      <c r="E9" s="1145"/>
      <c r="F9" s="891"/>
      <c r="G9" s="1145"/>
      <c r="H9" s="891"/>
      <c r="I9" s="1145"/>
      <c r="J9" s="891"/>
      <c r="K9" s="1145"/>
      <c r="L9" s="1148"/>
    </row>
    <row r="10" spans="1:14" ht="28.7" customHeight="1" thickBot="1" x14ac:dyDescent="0.25">
      <c r="A10" s="717" t="s">
        <v>24</v>
      </c>
      <c r="B10" s="547">
        <f>'[3]مجموع فنادق 5 نجوم'!O6</f>
        <v>911837</v>
      </c>
      <c r="C10" s="547">
        <f>'[3]مجموع فنادق 5 نجوم'!O7</f>
        <v>1522090</v>
      </c>
      <c r="D10" s="547">
        <f>'[3]مجموع فنادق 4 نجوم'!O6</f>
        <v>61980</v>
      </c>
      <c r="E10" s="547">
        <f>'[3]مجموع فنادق 4 نجوم'!O7</f>
        <v>99734</v>
      </c>
      <c r="F10" s="547">
        <f>'[3]مجموع فنادق 3 نجوم'!O6</f>
        <v>25974</v>
      </c>
      <c r="G10" s="547">
        <f>'[3]مجموع فنادق 3 نجوم'!O7</f>
        <v>30709</v>
      </c>
      <c r="H10" s="547">
        <f>'[3]مجموع فنادق نجمتان'!O6+'[3]مجموع فنادق نجمة واحدة'!O6</f>
        <v>1834</v>
      </c>
      <c r="I10" s="547">
        <f>'[3]مجموع فنادق نجمتان'!O7+'[3]مجموع فنادق نجمة واحدة'!O7</f>
        <v>2468.31</v>
      </c>
      <c r="J10" s="292">
        <f>B10+D10+F10+H10</f>
        <v>1001625</v>
      </c>
      <c r="K10" s="292">
        <f>C10+E10+G10+I10</f>
        <v>1655001.31</v>
      </c>
      <c r="L10" s="718" t="s">
        <v>26</v>
      </c>
    </row>
    <row r="11" spans="1:14" ht="31.5" customHeight="1" thickBot="1" x14ac:dyDescent="0.25">
      <c r="A11" s="719" t="s">
        <v>674</v>
      </c>
      <c r="B11" s="289">
        <f>'[3]مجموع فنادق 5 نجوم'!R13</f>
        <v>313462</v>
      </c>
      <c r="C11" s="289">
        <f>'[3]مجموع فنادق 5 نجوم'!R14</f>
        <v>421692</v>
      </c>
      <c r="D11" s="289">
        <f>'[3]مجموع فنادق 4 نجوم'!R13</f>
        <v>115049</v>
      </c>
      <c r="E11" s="289">
        <f>'[3]مجموع فنادق 4 نجوم'!R14</f>
        <v>202727</v>
      </c>
      <c r="F11" s="289">
        <f>'[3]مجموع فنادق 3 نجوم'!R13</f>
        <v>41617.270000000004</v>
      </c>
      <c r="G11" s="289">
        <f>'[3]مجموع فنادق 3 نجوم'!R14</f>
        <v>49323</v>
      </c>
      <c r="H11" s="289">
        <f>'[3]مجموع فنادق نجمتان'!R13+'[3]مجموع فنادق نجمة واحدة'!R13</f>
        <v>5972</v>
      </c>
      <c r="I11" s="289">
        <f>'[3]مجموع فنادق نجمتان'!R14+'[3]مجموع فنادق نجمة واحدة'!R14</f>
        <v>7956</v>
      </c>
      <c r="J11" s="290">
        <f t="shared" ref="J11:K17" si="0">B11+D11+F11+H11</f>
        <v>476100.27</v>
      </c>
      <c r="K11" s="290">
        <f t="shared" si="0"/>
        <v>681698</v>
      </c>
      <c r="L11" s="720" t="s">
        <v>851</v>
      </c>
      <c r="N11" s="291"/>
    </row>
    <row r="12" spans="1:14" ht="28.7" customHeight="1" thickBot="1" x14ac:dyDescent="0.25">
      <c r="A12" s="721" t="s">
        <v>537</v>
      </c>
      <c r="B12" s="722">
        <f>'[3]مجموع فنادق 5 نجوم'!O23</f>
        <v>311746</v>
      </c>
      <c r="C12" s="722">
        <f>'[3]مجموع فنادق 5 نجوم'!O24</f>
        <v>375433</v>
      </c>
      <c r="D12" s="722">
        <f>'[3]مجموع فنادق 4 نجوم'!O23</f>
        <v>164745</v>
      </c>
      <c r="E12" s="722">
        <f>'[3]مجموع فنادق 4 نجوم'!O24</f>
        <v>290384</v>
      </c>
      <c r="F12" s="722">
        <f>'[3]مجموع فنادق 3 نجوم'!O23</f>
        <v>67331</v>
      </c>
      <c r="G12" s="722">
        <f>'[3]مجموع فنادق 3 نجوم'!O24</f>
        <v>78357</v>
      </c>
      <c r="H12" s="722">
        <f>'[3]مجموع فنادق نجمتان'!O23+'[3]مجموع فنادق نجمة واحدة'!O23</f>
        <v>15848</v>
      </c>
      <c r="I12" s="722">
        <f>'[3]مجموع فنادق نجمتان'!O24+'[3]مجموع فنادق نجمة واحدة'!O24</f>
        <v>20447</v>
      </c>
      <c r="J12" s="723">
        <f t="shared" si="0"/>
        <v>559670</v>
      </c>
      <c r="K12" s="723">
        <f t="shared" si="0"/>
        <v>764621</v>
      </c>
      <c r="L12" s="724" t="s">
        <v>538</v>
      </c>
      <c r="N12" s="291"/>
    </row>
    <row r="13" spans="1:14" ht="28.7" customHeight="1" thickBot="1" x14ac:dyDescent="0.25">
      <c r="A13" s="719" t="s">
        <v>539</v>
      </c>
      <c r="B13" s="293">
        <f>'[3]مجموع فنادق 5 نجوم'!O25</f>
        <v>435405</v>
      </c>
      <c r="C13" s="293">
        <f>'[3]مجموع فنادق 5 نجوم'!O26</f>
        <v>579199</v>
      </c>
      <c r="D13" s="293">
        <f>'[3]مجموع فنادق 4 نجوم'!O25</f>
        <v>491715</v>
      </c>
      <c r="E13" s="293">
        <f>'[3]مجموع فنادق 4 نجوم'!O26</f>
        <v>796062</v>
      </c>
      <c r="F13" s="293">
        <f>'[3]مجموع فنادق 3 نجوم'!O25</f>
        <v>239357</v>
      </c>
      <c r="G13" s="293">
        <f>'[3]مجموع فنادق 3 نجوم'!O26</f>
        <v>262502</v>
      </c>
      <c r="H13" s="293">
        <f>'[3]مجموع فنادق نجمتان'!O25+'[3]مجموع فنادق نجمة واحدة'!O25</f>
        <v>47661</v>
      </c>
      <c r="I13" s="293">
        <f>'[3]مجموع فنادق نجمتان'!O26+'[3]مجموع فنادق نجمة واحدة'!O26</f>
        <v>66217</v>
      </c>
      <c r="J13" s="290">
        <f t="shared" si="0"/>
        <v>1214138</v>
      </c>
      <c r="K13" s="290">
        <f t="shared" si="0"/>
        <v>1703980</v>
      </c>
      <c r="L13" s="725" t="s">
        <v>852</v>
      </c>
    </row>
    <row r="14" spans="1:14" ht="28.7" customHeight="1" thickBot="1" x14ac:dyDescent="0.25">
      <c r="A14" s="726" t="s">
        <v>540</v>
      </c>
      <c r="B14" s="727">
        <f>'[3]مجموع فنادق 5 نجوم'!O27</f>
        <v>481324</v>
      </c>
      <c r="C14" s="727">
        <f>'[3]مجموع فنادق 5 نجوم'!O28</f>
        <v>736020</v>
      </c>
      <c r="D14" s="727">
        <f>'[3]مجموع فنادق 4 نجوم'!O27</f>
        <v>166721</v>
      </c>
      <c r="E14" s="727">
        <f>'[3]مجموع فنادق 4 نجوم'!O28</f>
        <v>450086</v>
      </c>
      <c r="F14" s="727">
        <f>'[3]مجموع فنادق 3 نجوم'!O27</f>
        <v>52433</v>
      </c>
      <c r="G14" s="727">
        <f>'[3]مجموع فنادق 3 نجوم'!O28</f>
        <v>66874</v>
      </c>
      <c r="H14" s="727">
        <f>'[3]مجموع فنادق نجمتان'!O27+'[3]مجموع فنادق نجمة واحدة'!O27</f>
        <v>5659</v>
      </c>
      <c r="I14" s="727">
        <f>'[3]مجموع فنادق نجمتان'!O28+'[3]مجموع فنادق نجمة واحدة'!O28</f>
        <v>7314</v>
      </c>
      <c r="J14" s="723">
        <f t="shared" si="0"/>
        <v>706137</v>
      </c>
      <c r="K14" s="723">
        <f t="shared" si="0"/>
        <v>1260294</v>
      </c>
      <c r="L14" s="724" t="s">
        <v>541</v>
      </c>
    </row>
    <row r="15" spans="1:14" ht="28.7" customHeight="1" thickBot="1" x14ac:dyDescent="0.25">
      <c r="A15" s="719" t="s">
        <v>542</v>
      </c>
      <c r="B15" s="293">
        <f>'[3]مجموع فنادق 5 نجوم'!O29</f>
        <v>263127</v>
      </c>
      <c r="C15" s="293">
        <f>'[3]مجموع فنادق 5 نجوم'!O30</f>
        <v>399723</v>
      </c>
      <c r="D15" s="293">
        <f>'[3]مجموع فنادق 4 نجوم'!O29</f>
        <v>88571</v>
      </c>
      <c r="E15" s="293">
        <f>'[3]مجموع فنادق 4 نجوم'!O30</f>
        <v>155664</v>
      </c>
      <c r="F15" s="293">
        <f>'[3]مجموع فنادق 3 نجوم'!O29</f>
        <v>22025.17</v>
      </c>
      <c r="G15" s="293">
        <f>'[3]مجموع فنادق 3 نجوم'!O30</f>
        <v>29868</v>
      </c>
      <c r="H15" s="293">
        <f>'[3]مجموع فنادق نجمتان'!O29+'[3]مجموع فنادق نجمة واحدة'!O29</f>
        <v>6116</v>
      </c>
      <c r="I15" s="293">
        <f>'[3]مجموع فنادق نجمتان'!O30+'[3]مجموع فنادق نجمة واحدة'!O30</f>
        <v>9095</v>
      </c>
      <c r="J15" s="290">
        <f t="shared" si="0"/>
        <v>379839.17</v>
      </c>
      <c r="K15" s="290">
        <f t="shared" si="0"/>
        <v>594350</v>
      </c>
      <c r="L15" s="720" t="s">
        <v>543</v>
      </c>
    </row>
    <row r="16" spans="1:14" ht="28.7" customHeight="1" thickBot="1" x14ac:dyDescent="0.25">
      <c r="A16" s="728" t="s">
        <v>544</v>
      </c>
      <c r="B16" s="727">
        <f>'[3]مجموع فنادق 5 نجوم'!O31</f>
        <v>98285</v>
      </c>
      <c r="C16" s="727">
        <f>'[3]مجموع فنادق 5 نجوم'!O32</f>
        <v>134085</v>
      </c>
      <c r="D16" s="727">
        <f>'[3]مجموع فنادق 4 نجوم'!O31</f>
        <v>48893</v>
      </c>
      <c r="E16" s="727">
        <f>'[3]مجموع فنادق 4 نجوم'!O32</f>
        <v>99346</v>
      </c>
      <c r="F16" s="727">
        <f>'[3]مجموع فنادق 3 نجوم'!O31</f>
        <v>31447</v>
      </c>
      <c r="G16" s="727">
        <f>'[3]مجموع فنادق 3 نجوم'!O32</f>
        <v>36182</v>
      </c>
      <c r="H16" s="727">
        <f>'[3]مجموع فنادق نجمتان'!O31+'[3]مجموع فنادق نجمة واحدة'!O31</f>
        <v>9228</v>
      </c>
      <c r="I16" s="727">
        <f>'[3]مجموع فنادق نجمتان'!O32+'[3]مجموع فنادق نجمة واحدة'!O32</f>
        <v>13640</v>
      </c>
      <c r="J16" s="723">
        <f t="shared" si="0"/>
        <v>187853</v>
      </c>
      <c r="K16" s="723">
        <f t="shared" si="0"/>
        <v>283253</v>
      </c>
      <c r="L16" s="724" t="s">
        <v>853</v>
      </c>
    </row>
    <row r="17" spans="1:12" ht="28.7" customHeight="1" x14ac:dyDescent="0.2">
      <c r="A17" s="729" t="s">
        <v>545</v>
      </c>
      <c r="B17" s="730">
        <f>'[3]مجموع فنادق 5 نجوم'!O33</f>
        <v>32613</v>
      </c>
      <c r="C17" s="730">
        <f>'[3]مجموع فنادق 5 نجوم'!O34</f>
        <v>46846</v>
      </c>
      <c r="D17" s="730">
        <f>'[3]مجموع فنادق 4 نجوم'!O33</f>
        <v>8937</v>
      </c>
      <c r="E17" s="730">
        <f>'[3]مجموع فنادق 4 نجوم'!O34</f>
        <v>16153</v>
      </c>
      <c r="F17" s="730">
        <f>'[3]مجموع فنادق 3 نجوم'!O33</f>
        <v>2492</v>
      </c>
      <c r="G17" s="730">
        <f>'[3]مجموع فنادق 3 نجوم'!O34</f>
        <v>2926</v>
      </c>
      <c r="H17" s="730">
        <f>'[3]مجموع فنادق نجمتان'!O33+'[3]مجموع فنادق نجمة واحدة'!O33</f>
        <v>977</v>
      </c>
      <c r="I17" s="730">
        <f>'[3]مجموع فنادق نجمتان'!O34+'[3]مجموع فنادق نجمة واحدة'!O34</f>
        <v>1190</v>
      </c>
      <c r="J17" s="731">
        <f t="shared" si="0"/>
        <v>45019</v>
      </c>
      <c r="K17" s="731">
        <f t="shared" si="0"/>
        <v>67115</v>
      </c>
      <c r="L17" s="732" t="s">
        <v>546</v>
      </c>
    </row>
    <row r="18" spans="1:12" ht="28.7" customHeight="1" x14ac:dyDescent="0.2">
      <c r="A18" s="733" t="s">
        <v>547</v>
      </c>
      <c r="B18" s="734">
        <f>SUM(B10:B17)</f>
        <v>2847799</v>
      </c>
      <c r="C18" s="734">
        <f t="shared" ref="C18:I18" si="1">SUM(C10:C17)</f>
        <v>4215088</v>
      </c>
      <c r="D18" s="734">
        <f t="shared" si="1"/>
        <v>1146611</v>
      </c>
      <c r="E18" s="734">
        <f t="shared" si="1"/>
        <v>2110156</v>
      </c>
      <c r="F18" s="734">
        <f t="shared" si="1"/>
        <v>482676.44</v>
      </c>
      <c r="G18" s="734">
        <f t="shared" si="1"/>
        <v>556741</v>
      </c>
      <c r="H18" s="734">
        <f t="shared" si="1"/>
        <v>93295</v>
      </c>
      <c r="I18" s="734">
        <f t="shared" si="1"/>
        <v>128327.31</v>
      </c>
      <c r="J18" s="735">
        <f>SUM(J10:J17)</f>
        <v>4570381.4400000004</v>
      </c>
      <c r="K18" s="735">
        <f>SUM(K10:K17)</f>
        <v>7010312.3100000005</v>
      </c>
      <c r="L18" s="736" t="s">
        <v>375</v>
      </c>
    </row>
    <row r="21" spans="1:12" ht="29.25" customHeight="1" x14ac:dyDescent="0.2"/>
  </sheetData>
  <mergeCells count="28">
    <mergeCell ref="A1:L1"/>
    <mergeCell ref="A2:L2"/>
    <mergeCell ref="A3:L3"/>
    <mergeCell ref="A4:L4"/>
    <mergeCell ref="A5:B5"/>
    <mergeCell ref="K5:L5"/>
    <mergeCell ref="A6:A9"/>
    <mergeCell ref="B6:C6"/>
    <mergeCell ref="D6:E6"/>
    <mergeCell ref="F6:G6"/>
    <mergeCell ref="H6:I6"/>
    <mergeCell ref="F8:F9"/>
    <mergeCell ref="G8:G9"/>
    <mergeCell ref="H8:H9"/>
    <mergeCell ref="I8:I9"/>
    <mergeCell ref="J8:J9"/>
    <mergeCell ref="K8:K9"/>
    <mergeCell ref="L6:L9"/>
    <mergeCell ref="B7:C7"/>
    <mergeCell ref="D7:E7"/>
    <mergeCell ref="F7:G7"/>
    <mergeCell ref="H7:I7"/>
    <mergeCell ref="J7:K7"/>
    <mergeCell ref="B8:B9"/>
    <mergeCell ref="C8:C9"/>
    <mergeCell ref="D8:D9"/>
    <mergeCell ref="E8:E9"/>
    <mergeCell ref="J6:K6"/>
  </mergeCells>
  <printOptions horizontalCentered="1" verticalCentered="1"/>
  <pageMargins left="0" right="3.937007874015748E-2" top="0" bottom="0" header="0" footer="0"/>
  <pageSetup paperSize="9" scale="78"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A0488-9549-49A2-B813-CCE639A7CE98}">
  <dimension ref="A1:D19"/>
  <sheetViews>
    <sheetView showGridLines="0" rightToLeft="1" view="pageBreakPreview" zoomScaleNormal="75" zoomScaleSheetLayoutView="100" workbookViewId="0">
      <selection activeCell="F8" sqref="F8"/>
    </sheetView>
  </sheetViews>
  <sheetFormatPr defaultColWidth="10.42578125" defaultRowHeight="12.75" x14ac:dyDescent="0.2"/>
  <cols>
    <col min="1" max="1" width="29.42578125" style="26" customWidth="1"/>
    <col min="2" max="2" width="24.42578125" style="26" customWidth="1"/>
    <col min="3" max="3" width="33.7109375" style="26" customWidth="1"/>
    <col min="4" max="16384" width="10.42578125" style="26"/>
  </cols>
  <sheetData>
    <row r="1" spans="1:4" ht="34.5" customHeight="1" x14ac:dyDescent="0.2">
      <c r="A1" s="837" t="s">
        <v>854</v>
      </c>
      <c r="B1" s="837"/>
      <c r="C1" s="837"/>
    </row>
    <row r="2" spans="1:4" ht="27" customHeight="1" x14ac:dyDescent="0.2">
      <c r="A2" s="865">
        <v>2022</v>
      </c>
      <c r="B2" s="865"/>
      <c r="C2" s="865"/>
    </row>
    <row r="3" spans="1:4" ht="35.25" customHeight="1" x14ac:dyDescent="0.2">
      <c r="A3" s="841" t="s">
        <v>855</v>
      </c>
      <c r="B3" s="841"/>
      <c r="C3" s="841"/>
    </row>
    <row r="4" spans="1:4" ht="19.899999999999999" customHeight="1" x14ac:dyDescent="0.2">
      <c r="A4" s="842">
        <v>2022</v>
      </c>
      <c r="B4" s="842"/>
      <c r="C4" s="842"/>
    </row>
    <row r="5" spans="1:4" ht="20.100000000000001" customHeight="1" x14ac:dyDescent="0.2">
      <c r="A5" s="66" t="s">
        <v>856</v>
      </c>
      <c r="C5" s="67" t="s">
        <v>857</v>
      </c>
      <c r="D5" s="67"/>
    </row>
    <row r="6" spans="1:4" s="738" customFormat="1" ht="30" customHeight="1" x14ac:dyDescent="0.2">
      <c r="A6" s="71" t="s">
        <v>108</v>
      </c>
      <c r="B6" s="737" t="s">
        <v>898</v>
      </c>
      <c r="C6" s="132" t="s">
        <v>121</v>
      </c>
    </row>
    <row r="7" spans="1:4" s="738" customFormat="1" ht="30" customHeight="1" thickBot="1" x14ac:dyDescent="0.25">
      <c r="A7" s="756" t="s">
        <v>858</v>
      </c>
      <c r="B7" s="757">
        <f>'[4]تفريغ بيانات الشقق لعام 2020'!D54</f>
        <v>39</v>
      </c>
      <c r="C7" s="758" t="s">
        <v>859</v>
      </c>
    </row>
    <row r="8" spans="1:4" s="738" customFormat="1" ht="30" customHeight="1" thickBot="1" x14ac:dyDescent="0.25">
      <c r="A8" s="759" t="s">
        <v>860</v>
      </c>
      <c r="B8" s="760">
        <f>'[4]تفريغ بيانات الشقق لعام 2020'!M54</f>
        <v>8818</v>
      </c>
      <c r="C8" s="761" t="s">
        <v>861</v>
      </c>
    </row>
    <row r="9" spans="1:4" s="363" customFormat="1" ht="30" customHeight="1" thickBot="1" x14ac:dyDescent="0.25">
      <c r="A9" s="739" t="s">
        <v>862</v>
      </c>
      <c r="B9" s="740">
        <f>'[4]تفريغ بيانات الشقق لعام 2020'!R54</f>
        <v>12268</v>
      </c>
      <c r="C9" s="741" t="s">
        <v>180</v>
      </c>
    </row>
    <row r="10" spans="1:4" s="363" customFormat="1" ht="30" customHeight="1" thickBot="1" x14ac:dyDescent="0.25">
      <c r="A10" s="762" t="s">
        <v>662</v>
      </c>
      <c r="B10" s="763">
        <f>'[4]تفريغ بيانات الشقق لعام 2020'!P54</f>
        <v>20393.5</v>
      </c>
      <c r="C10" s="764" t="s">
        <v>111</v>
      </c>
    </row>
    <row r="11" spans="1:4" ht="30" customHeight="1" thickBot="1" x14ac:dyDescent="0.25">
      <c r="A11" s="739" t="s">
        <v>863</v>
      </c>
      <c r="B11" s="740">
        <f>'[4]مجموع نزلاء الشقق الفندقية'!O35</f>
        <v>983237.91020000004</v>
      </c>
      <c r="C11" s="741" t="s">
        <v>864</v>
      </c>
    </row>
    <row r="12" spans="1:4" ht="30" customHeight="1" x14ac:dyDescent="0.2">
      <c r="A12" s="742" t="s">
        <v>840</v>
      </c>
      <c r="B12" s="743">
        <f>'[4]مجموع نزلاء الشقق الفندقية'!O36</f>
        <v>2226504.0210000002</v>
      </c>
      <c r="C12" s="788" t="s">
        <v>839</v>
      </c>
    </row>
    <row r="17" spans="2:3" ht="29.25" customHeight="1" x14ac:dyDescent="0.2">
      <c r="B17" s="291"/>
      <c r="C17" s="291"/>
    </row>
    <row r="18" spans="2:3" x14ac:dyDescent="0.2">
      <c r="B18" s="291"/>
      <c r="C18" s="291"/>
    </row>
    <row r="19" spans="2:3" x14ac:dyDescent="0.2">
      <c r="B19" s="291"/>
      <c r="C19" s="291"/>
    </row>
  </sheetData>
  <mergeCells count="4">
    <mergeCell ref="A1:C1"/>
    <mergeCell ref="A2:C2"/>
    <mergeCell ref="A3:C3"/>
    <mergeCell ref="A4:C4"/>
  </mergeCells>
  <printOptions horizontalCentered="1" verticalCentered="1"/>
  <pageMargins left="3.937007874015748E-2" right="3.937007874015748E-2" top="0.27559055118110237" bottom="0.35433070866141736" header="0" footer="0"/>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25721-A0B5-4FC2-A6AC-07D09C174C95}">
  <dimension ref="A1:D27"/>
  <sheetViews>
    <sheetView showGridLines="0" rightToLeft="1" view="pageBreakPreview" zoomScaleNormal="100" zoomScaleSheetLayoutView="100" workbookViewId="0">
      <selection activeCell="B12" sqref="B12"/>
    </sheetView>
  </sheetViews>
  <sheetFormatPr defaultColWidth="10.42578125" defaultRowHeight="12.75" x14ac:dyDescent="0.2"/>
  <cols>
    <col min="1" max="1" width="26.28515625" style="26" customWidth="1"/>
    <col min="2" max="3" width="20.85546875" style="26" customWidth="1"/>
    <col min="4" max="4" width="26.28515625" style="26" customWidth="1"/>
    <col min="5" max="16384" width="10.42578125" style="28"/>
  </cols>
  <sheetData>
    <row r="1" spans="1:4" s="11" customFormat="1" ht="18" x14ac:dyDescent="0.25">
      <c r="A1" s="837" t="s">
        <v>865</v>
      </c>
      <c r="B1" s="838"/>
      <c r="C1" s="838"/>
      <c r="D1" s="838"/>
    </row>
    <row r="2" spans="1:4" s="11" customFormat="1" ht="18" x14ac:dyDescent="0.25">
      <c r="A2" s="839">
        <v>2022</v>
      </c>
      <c r="B2" s="840"/>
      <c r="C2" s="840"/>
      <c r="D2" s="840"/>
    </row>
    <row r="3" spans="1:4" s="12" customFormat="1" ht="34.5" customHeight="1" x14ac:dyDescent="0.25">
      <c r="A3" s="841" t="s">
        <v>866</v>
      </c>
      <c r="B3" s="841"/>
      <c r="C3" s="841"/>
      <c r="D3" s="841"/>
    </row>
    <row r="4" spans="1:4" s="12" customFormat="1" ht="15.75" x14ac:dyDescent="0.25">
      <c r="A4" s="842">
        <v>2022</v>
      </c>
      <c r="B4" s="842"/>
      <c r="C4" s="842"/>
      <c r="D4" s="842"/>
    </row>
    <row r="5" spans="1:4" s="26" customFormat="1" ht="20.100000000000001" customHeight="1" x14ac:dyDescent="0.2">
      <c r="A5" s="96" t="s">
        <v>867</v>
      </c>
      <c r="B5" s="78"/>
      <c r="C5" s="78"/>
      <c r="D5" s="78" t="s">
        <v>868</v>
      </c>
    </row>
    <row r="6" spans="1:4" s="27" customFormat="1" ht="26.45" customHeight="1" x14ac:dyDescent="0.2">
      <c r="A6" s="1159" t="s">
        <v>869</v>
      </c>
      <c r="B6" s="1145" t="s">
        <v>870</v>
      </c>
      <c r="C6" s="1160" t="s">
        <v>871</v>
      </c>
      <c r="D6" s="1000" t="s">
        <v>872</v>
      </c>
    </row>
    <row r="7" spans="1:4" s="27" customFormat="1" ht="15" customHeight="1" x14ac:dyDescent="0.2">
      <c r="A7" s="1159"/>
      <c r="B7" s="1145"/>
      <c r="C7" s="1160"/>
      <c r="D7" s="1002"/>
    </row>
    <row r="8" spans="1:4" s="102" customFormat="1" ht="24" customHeight="1" thickBot="1" x14ac:dyDescent="0.25">
      <c r="A8" s="62" t="s">
        <v>4</v>
      </c>
      <c r="B8" s="782">
        <v>68144</v>
      </c>
      <c r="C8" s="782">
        <v>160325</v>
      </c>
      <c r="D8" s="52" t="s">
        <v>13</v>
      </c>
    </row>
    <row r="9" spans="1:4" s="102" customFormat="1" ht="24" customHeight="1" thickBot="1" x14ac:dyDescent="0.25">
      <c r="A9" s="63" t="s">
        <v>5</v>
      </c>
      <c r="B9" s="783">
        <v>63707</v>
      </c>
      <c r="C9" s="783">
        <v>145267.399</v>
      </c>
      <c r="D9" s="53" t="s">
        <v>14</v>
      </c>
    </row>
    <row r="10" spans="1:4" s="102" customFormat="1" ht="24" customHeight="1" thickBot="1" x14ac:dyDescent="0.25">
      <c r="A10" s="64" t="s">
        <v>6</v>
      </c>
      <c r="B10" s="782">
        <v>74401.560500000007</v>
      </c>
      <c r="C10" s="782">
        <v>168178.17199999999</v>
      </c>
      <c r="D10" s="54" t="s">
        <v>15</v>
      </c>
    </row>
    <row r="11" spans="1:4" s="102" customFormat="1" ht="24" customHeight="1" thickBot="1" x14ac:dyDescent="0.25">
      <c r="A11" s="63" t="s">
        <v>647</v>
      </c>
      <c r="B11" s="783">
        <v>59824</v>
      </c>
      <c r="C11" s="783">
        <v>145085</v>
      </c>
      <c r="D11" s="53" t="s">
        <v>16</v>
      </c>
    </row>
    <row r="12" spans="1:4" s="102" customFormat="1" ht="24" customHeight="1" thickBot="1" x14ac:dyDescent="0.25">
      <c r="A12" s="64" t="s">
        <v>8</v>
      </c>
      <c r="B12" s="782">
        <v>79791.149700000009</v>
      </c>
      <c r="C12" s="782">
        <v>172514</v>
      </c>
      <c r="D12" s="54" t="s">
        <v>17</v>
      </c>
    </row>
    <row r="13" spans="1:4" s="102" customFormat="1" ht="24" customHeight="1" thickBot="1" x14ac:dyDescent="0.25">
      <c r="A13" s="63" t="s">
        <v>42</v>
      </c>
      <c r="B13" s="783">
        <v>74895</v>
      </c>
      <c r="C13" s="783">
        <v>162265</v>
      </c>
      <c r="D13" s="53" t="s">
        <v>18</v>
      </c>
    </row>
    <row r="14" spans="1:4" s="102" customFormat="1" ht="24" customHeight="1" thickBot="1" x14ac:dyDescent="0.25">
      <c r="A14" s="64" t="s">
        <v>9</v>
      </c>
      <c r="B14" s="782">
        <v>84904</v>
      </c>
      <c r="C14" s="782">
        <v>172359</v>
      </c>
      <c r="D14" s="54" t="s">
        <v>19</v>
      </c>
    </row>
    <row r="15" spans="1:4" s="102" customFormat="1" ht="24" customHeight="1" thickBot="1" x14ac:dyDescent="0.25">
      <c r="A15" s="63" t="s">
        <v>43</v>
      </c>
      <c r="B15" s="783">
        <v>83557</v>
      </c>
      <c r="C15" s="783">
        <v>173400</v>
      </c>
      <c r="D15" s="53" t="s">
        <v>20</v>
      </c>
    </row>
    <row r="16" spans="1:4" s="102" customFormat="1" ht="24" customHeight="1" thickBot="1" x14ac:dyDescent="0.25">
      <c r="A16" s="64" t="s">
        <v>10</v>
      </c>
      <c r="B16" s="782">
        <v>78193</v>
      </c>
      <c r="C16" s="782">
        <v>182667</v>
      </c>
      <c r="D16" s="54" t="s">
        <v>21</v>
      </c>
    </row>
    <row r="17" spans="1:4" s="102" customFormat="1" ht="24" customHeight="1" thickBot="1" x14ac:dyDescent="0.25">
      <c r="A17" s="63" t="s">
        <v>44</v>
      </c>
      <c r="B17" s="783">
        <v>83675.199999999997</v>
      </c>
      <c r="C17" s="783">
        <v>226924</v>
      </c>
      <c r="D17" s="53" t="s">
        <v>45</v>
      </c>
    </row>
    <row r="18" spans="1:4" s="102" customFormat="1" ht="24" customHeight="1" thickBot="1" x14ac:dyDescent="0.25">
      <c r="A18" s="64" t="s">
        <v>11</v>
      </c>
      <c r="B18" s="782">
        <v>103539</v>
      </c>
      <c r="C18" s="782">
        <v>255998</v>
      </c>
      <c r="D18" s="54" t="s">
        <v>22</v>
      </c>
    </row>
    <row r="19" spans="1:4" s="102" customFormat="1" ht="24" customHeight="1" x14ac:dyDescent="0.2">
      <c r="A19" s="65" t="s">
        <v>12</v>
      </c>
      <c r="B19" s="783">
        <v>128607</v>
      </c>
      <c r="C19" s="783">
        <v>261521.44999999998</v>
      </c>
      <c r="D19" s="219" t="s">
        <v>23</v>
      </c>
    </row>
    <row r="20" spans="1:4" s="103" customFormat="1" ht="24" customHeight="1" x14ac:dyDescent="0.2">
      <c r="A20" s="744" t="s">
        <v>2</v>
      </c>
      <c r="B20" s="786">
        <f>SUM(B8:B19)</f>
        <v>983237.91020000004</v>
      </c>
      <c r="C20" s="786">
        <f>SUM(C8:C19)</f>
        <v>2226504.0210000002</v>
      </c>
      <c r="D20" s="745" t="s">
        <v>3</v>
      </c>
    </row>
    <row r="27" spans="1:4" ht="29.25" customHeight="1" x14ac:dyDescent="0.2"/>
  </sheetData>
  <mergeCells count="8">
    <mergeCell ref="A1:D1"/>
    <mergeCell ref="A2:D2"/>
    <mergeCell ref="A3:D3"/>
    <mergeCell ref="A4:D4"/>
    <mergeCell ref="A6:A7"/>
    <mergeCell ref="B6:B7"/>
    <mergeCell ref="C6:C7"/>
    <mergeCell ref="D6:D7"/>
  </mergeCells>
  <printOptions horizontalCentered="1" verticalCentered="1"/>
  <pageMargins left="0.13" right="0.12" top="0" bottom="0" header="0" footer="0"/>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13433-EE98-41B1-ACD4-56D2854CB612}">
  <dimension ref="A1:D22"/>
  <sheetViews>
    <sheetView showGridLines="0" rightToLeft="1" view="pageBreakPreview" zoomScaleNormal="100" zoomScaleSheetLayoutView="100" workbookViewId="0">
      <selection activeCell="B8" sqref="B8"/>
    </sheetView>
  </sheetViews>
  <sheetFormatPr defaultColWidth="10.42578125" defaultRowHeight="12.75" x14ac:dyDescent="0.2"/>
  <cols>
    <col min="1" max="1" width="28.140625" style="26" customWidth="1"/>
    <col min="2" max="3" width="20.85546875" style="26" customWidth="1"/>
    <col min="4" max="4" width="28.140625" style="26" customWidth="1"/>
    <col min="5" max="5" width="18.7109375" style="28" customWidth="1"/>
    <col min="6" max="16384" width="10.42578125" style="28"/>
  </cols>
  <sheetData>
    <row r="1" spans="1:4" s="11" customFormat="1" ht="18" x14ac:dyDescent="0.25">
      <c r="A1" s="837" t="s">
        <v>873</v>
      </c>
      <c r="B1" s="838"/>
      <c r="C1" s="838"/>
      <c r="D1" s="838"/>
    </row>
    <row r="2" spans="1:4" s="12" customFormat="1" ht="18" x14ac:dyDescent="0.25">
      <c r="A2" s="865">
        <v>2022</v>
      </c>
      <c r="B2" s="865"/>
      <c r="C2" s="865"/>
      <c r="D2" s="865"/>
    </row>
    <row r="3" spans="1:4" s="11" customFormat="1" ht="36.75" customHeight="1" x14ac:dyDescent="0.25">
      <c r="A3" s="1029" t="s">
        <v>874</v>
      </c>
      <c r="B3" s="1030"/>
      <c r="C3" s="1030"/>
      <c r="D3" s="1030"/>
    </row>
    <row r="4" spans="1:4" s="12" customFormat="1" ht="15.75" x14ac:dyDescent="0.25">
      <c r="A4" s="842">
        <v>2022</v>
      </c>
      <c r="B4" s="842"/>
      <c r="C4" s="842"/>
      <c r="D4" s="842"/>
    </row>
    <row r="5" spans="1:4" s="26" customFormat="1" ht="20.100000000000001" customHeight="1" x14ac:dyDescent="0.2">
      <c r="A5" s="66" t="s">
        <v>875</v>
      </c>
      <c r="B5" s="66"/>
      <c r="D5" s="78" t="s">
        <v>876</v>
      </c>
    </row>
    <row r="6" spans="1:4" s="27" customFormat="1" ht="20.100000000000001" customHeight="1" x14ac:dyDescent="0.25">
      <c r="A6" s="1159" t="s">
        <v>877</v>
      </c>
      <c r="B6" s="746" t="s">
        <v>39</v>
      </c>
      <c r="C6" s="746" t="s">
        <v>41</v>
      </c>
      <c r="D6" s="1162" t="s">
        <v>878</v>
      </c>
    </row>
    <row r="7" spans="1:4" s="27" customFormat="1" ht="15" customHeight="1" x14ac:dyDescent="0.2">
      <c r="A7" s="1159"/>
      <c r="B7" s="747" t="s">
        <v>536</v>
      </c>
      <c r="C7" s="747" t="s">
        <v>40</v>
      </c>
      <c r="D7" s="1162"/>
    </row>
    <row r="8" spans="1:4" s="364" customFormat="1" ht="24" customHeight="1" thickBot="1" x14ac:dyDescent="0.25">
      <c r="A8" s="748" t="s">
        <v>879</v>
      </c>
      <c r="B8" s="774">
        <f>'[4]مجموع نزلاء الشقق الفندقية'!O6</f>
        <v>294801.14970000001</v>
      </c>
      <c r="C8" s="774">
        <f>'[4]مجموع نزلاء الشقق الفندقية'!O7</f>
        <v>389969.72100000002</v>
      </c>
      <c r="D8" s="765" t="s">
        <v>880</v>
      </c>
    </row>
    <row r="9" spans="1:4" s="363" customFormat="1" ht="24" customHeight="1" thickBot="1" x14ac:dyDescent="0.25">
      <c r="A9" s="56" t="s">
        <v>881</v>
      </c>
      <c r="B9" s="775">
        <f>'[4]مجموع نزلاء الشقق الفندقية'!O17</f>
        <v>48944</v>
      </c>
      <c r="C9" s="775">
        <f>'[4]مجموع نزلاء الشقق الفندقية'!O18</f>
        <v>80769</v>
      </c>
      <c r="D9" s="57" t="s">
        <v>882</v>
      </c>
    </row>
    <row r="10" spans="1:4" s="364" customFormat="1" ht="24" customHeight="1" thickBot="1" x14ac:dyDescent="0.25">
      <c r="A10" s="749" t="s">
        <v>883</v>
      </c>
      <c r="B10" s="776">
        <f>'[4]مجموع نزلاء الشقق الفندقية'!O13</f>
        <v>6922</v>
      </c>
      <c r="C10" s="776">
        <f>'[4]مجموع نزلاء الشقق الفندقية'!O14</f>
        <v>11204</v>
      </c>
      <c r="D10" s="766" t="s">
        <v>884</v>
      </c>
    </row>
    <row r="11" spans="1:4" ht="24" customHeight="1" thickBot="1" x14ac:dyDescent="0.25">
      <c r="A11" s="56" t="s">
        <v>885</v>
      </c>
      <c r="B11" s="775">
        <f>'[4]مجموع نزلاء الشقق الفندقية'!O21</f>
        <v>15784</v>
      </c>
      <c r="C11" s="775">
        <f>'[4]مجموع نزلاء الشقق الفندقية'!O22</f>
        <v>25921</v>
      </c>
      <c r="D11" s="57" t="s">
        <v>886</v>
      </c>
    </row>
    <row r="12" spans="1:4" ht="24" customHeight="1" thickBot="1" x14ac:dyDescent="0.25">
      <c r="A12" s="749" t="s">
        <v>887</v>
      </c>
      <c r="B12" s="776">
        <f>'[4]مجموع نزلاء الشقق الفندقية'!O15</f>
        <v>3581.13</v>
      </c>
      <c r="C12" s="776">
        <f>'[4]مجموع نزلاء الشقق الفندقية'!O16</f>
        <v>5953</v>
      </c>
      <c r="D12" s="766" t="s">
        <v>888</v>
      </c>
    </row>
    <row r="13" spans="1:4" ht="24" customHeight="1" x14ac:dyDescent="0.2">
      <c r="A13" s="60" t="s">
        <v>889</v>
      </c>
      <c r="B13" s="777">
        <f>'[4]مجموع نزلاء الشقق الفندقية'!O19</f>
        <v>4948.2</v>
      </c>
      <c r="C13" s="777">
        <f>'[4]مجموع نزلاء الشقق الفندقية'!O20</f>
        <v>12902</v>
      </c>
      <c r="D13" s="77" t="s">
        <v>890</v>
      </c>
    </row>
    <row r="14" spans="1:4" s="363" customFormat="1" ht="22.5" customHeight="1" x14ac:dyDescent="0.2">
      <c r="A14" s="750" t="s">
        <v>0</v>
      </c>
      <c r="B14" s="778">
        <f>SUM(B8:B13)</f>
        <v>374980.47970000003</v>
      </c>
      <c r="C14" s="778">
        <f>SUM(C8:C13)</f>
        <v>526718.72100000002</v>
      </c>
      <c r="D14" s="751" t="s">
        <v>1</v>
      </c>
    </row>
    <row r="15" spans="1:4" x14ac:dyDescent="0.2">
      <c r="A15" s="1161"/>
      <c r="B15" s="1161"/>
      <c r="C15" s="1161"/>
      <c r="D15" s="752"/>
    </row>
    <row r="16" spans="1:4" x14ac:dyDescent="0.2">
      <c r="A16" s="28"/>
      <c r="B16" s="28"/>
      <c r="C16" s="28"/>
      <c r="D16" s="28"/>
    </row>
    <row r="17" s="28" customFormat="1" x14ac:dyDescent="0.2"/>
    <row r="18" s="28" customFormat="1" x14ac:dyDescent="0.2"/>
    <row r="19" s="28" customFormat="1" x14ac:dyDescent="0.2"/>
    <row r="20" s="28" customFormat="1" x14ac:dyDescent="0.2"/>
    <row r="21" s="28" customFormat="1" x14ac:dyDescent="0.2"/>
    <row r="22" s="28" customFormat="1" x14ac:dyDescent="0.2"/>
  </sheetData>
  <mergeCells count="7">
    <mergeCell ref="A15:C15"/>
    <mergeCell ref="A1:D1"/>
    <mergeCell ref="A2:D2"/>
    <mergeCell ref="A3:D3"/>
    <mergeCell ref="A4:D4"/>
    <mergeCell ref="A6:A7"/>
    <mergeCell ref="D6:D7"/>
  </mergeCells>
  <printOptions horizontalCentered="1" verticalCentered="1"/>
  <pageMargins left="0" right="0" top="0" bottom="0" header="0" footer="0"/>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7B308-0073-4A09-ADD5-08FD97162B31}">
  <dimension ref="A1:F24"/>
  <sheetViews>
    <sheetView showGridLines="0" rightToLeft="1" view="pageBreakPreview" zoomScaleNormal="100" zoomScaleSheetLayoutView="100" workbookViewId="0">
      <selection activeCell="J9" sqref="J9"/>
    </sheetView>
  </sheetViews>
  <sheetFormatPr defaultColWidth="10.42578125" defaultRowHeight="12.75" x14ac:dyDescent="0.2"/>
  <cols>
    <col min="1" max="1" width="35.85546875" style="26" customWidth="1"/>
    <col min="2" max="3" width="20.85546875" style="26" customWidth="1"/>
    <col min="4" max="4" width="34" style="26" customWidth="1"/>
    <col min="5" max="5" width="18.7109375" style="28" customWidth="1"/>
    <col min="6" max="16384" width="10.42578125" style="28"/>
  </cols>
  <sheetData>
    <row r="1" spans="1:6" s="11" customFormat="1" ht="18" x14ac:dyDescent="0.25">
      <c r="A1" s="837" t="s">
        <v>891</v>
      </c>
      <c r="B1" s="838"/>
      <c r="C1" s="838"/>
      <c r="D1" s="838"/>
    </row>
    <row r="2" spans="1:6" s="12" customFormat="1" ht="18" x14ac:dyDescent="0.25">
      <c r="A2" s="865">
        <v>2022</v>
      </c>
      <c r="B2" s="865"/>
      <c r="C2" s="865"/>
      <c r="D2" s="865"/>
    </row>
    <row r="3" spans="1:6" s="11" customFormat="1" ht="33" customHeight="1" x14ac:dyDescent="0.25">
      <c r="A3" s="1029" t="s">
        <v>896</v>
      </c>
      <c r="B3" s="1030"/>
      <c r="C3" s="1030"/>
      <c r="D3" s="1030"/>
    </row>
    <row r="4" spans="1:6" s="12" customFormat="1" ht="15.75" x14ac:dyDescent="0.25">
      <c r="A4" s="842">
        <v>2022</v>
      </c>
      <c r="B4" s="842"/>
      <c r="C4" s="842"/>
      <c r="D4" s="842"/>
    </row>
    <row r="5" spans="1:6" s="26" customFormat="1" ht="20.100000000000001" customHeight="1" x14ac:dyDescent="0.2">
      <c r="A5" s="66" t="s">
        <v>892</v>
      </c>
      <c r="B5" s="66"/>
      <c r="D5" s="78" t="s">
        <v>893</v>
      </c>
    </row>
    <row r="6" spans="1:6" s="27" customFormat="1" ht="19.5" customHeight="1" x14ac:dyDescent="0.25">
      <c r="A6" s="1159" t="s">
        <v>877</v>
      </c>
      <c r="B6" s="746" t="s">
        <v>39</v>
      </c>
      <c r="C6" s="746" t="s">
        <v>41</v>
      </c>
      <c r="D6" s="1162" t="s">
        <v>878</v>
      </c>
    </row>
    <row r="7" spans="1:6" s="27" customFormat="1" ht="19.5" customHeight="1" x14ac:dyDescent="0.2">
      <c r="A7" s="1159"/>
      <c r="B7" s="747" t="s">
        <v>536</v>
      </c>
      <c r="C7" s="747" t="s">
        <v>40</v>
      </c>
      <c r="D7" s="1162"/>
    </row>
    <row r="8" spans="1:6" s="364" customFormat="1" ht="26.1" customHeight="1" thickBot="1" x14ac:dyDescent="0.25">
      <c r="A8" s="770" t="s">
        <v>24</v>
      </c>
      <c r="B8" s="779">
        <v>294801.14970000001</v>
      </c>
      <c r="C8" s="779">
        <v>389969.72100000002</v>
      </c>
      <c r="D8" s="771" t="s">
        <v>26</v>
      </c>
    </row>
    <row r="9" spans="1:6" s="364" customFormat="1" ht="26.1" customHeight="1" thickBot="1" x14ac:dyDescent="0.25">
      <c r="A9" s="56" t="s">
        <v>674</v>
      </c>
      <c r="B9" s="780">
        <v>80179.33</v>
      </c>
      <c r="C9" s="780">
        <v>136749</v>
      </c>
      <c r="D9" s="301" t="s">
        <v>851</v>
      </c>
      <c r="E9" s="753"/>
      <c r="F9" s="753"/>
    </row>
    <row r="10" spans="1:6" ht="26.1" customHeight="1" thickBot="1" x14ac:dyDescent="0.25">
      <c r="A10" s="280" t="s">
        <v>537</v>
      </c>
      <c r="B10" s="779">
        <v>113389</v>
      </c>
      <c r="C10" s="779">
        <v>387763</v>
      </c>
      <c r="D10" s="772" t="s">
        <v>538</v>
      </c>
      <c r="E10" s="754"/>
      <c r="F10" s="754"/>
    </row>
    <row r="11" spans="1:6" ht="26.1" customHeight="1" thickBot="1" x14ac:dyDescent="0.25">
      <c r="A11" s="56" t="s">
        <v>539</v>
      </c>
      <c r="B11" s="780">
        <v>165760</v>
      </c>
      <c r="C11" s="780">
        <v>545745</v>
      </c>
      <c r="D11" s="301" t="s">
        <v>852</v>
      </c>
      <c r="F11" s="755"/>
    </row>
    <row r="12" spans="1:6" ht="26.1" customHeight="1" thickBot="1" x14ac:dyDescent="0.25">
      <c r="A12" s="282" t="s">
        <v>540</v>
      </c>
      <c r="B12" s="779">
        <v>177690.43050000002</v>
      </c>
      <c r="C12" s="779">
        <v>446419</v>
      </c>
      <c r="D12" s="773" t="s">
        <v>541</v>
      </c>
    </row>
    <row r="13" spans="1:6" ht="26.1" customHeight="1" thickBot="1" x14ac:dyDescent="0.25">
      <c r="A13" s="60" t="s">
        <v>542</v>
      </c>
      <c r="B13" s="780">
        <v>108478</v>
      </c>
      <c r="C13" s="780">
        <v>206310</v>
      </c>
      <c r="D13" s="178" t="s">
        <v>543</v>
      </c>
    </row>
    <row r="14" spans="1:6" ht="26.1" customHeight="1" thickBot="1" x14ac:dyDescent="0.25">
      <c r="A14" s="282" t="s">
        <v>544</v>
      </c>
      <c r="B14" s="781">
        <v>27192</v>
      </c>
      <c r="C14" s="781">
        <v>75904.3</v>
      </c>
      <c r="D14" s="773" t="s">
        <v>853</v>
      </c>
    </row>
    <row r="15" spans="1:6" ht="26.1" customHeight="1" x14ac:dyDescent="0.2">
      <c r="A15" s="60" t="s">
        <v>894</v>
      </c>
      <c r="B15" s="780">
        <v>15748</v>
      </c>
      <c r="C15" s="780">
        <v>37644</v>
      </c>
      <c r="D15" s="178" t="s">
        <v>546</v>
      </c>
    </row>
    <row r="16" spans="1:6" s="363" customFormat="1" ht="26.1" customHeight="1" x14ac:dyDescent="0.2">
      <c r="A16" s="210" t="s">
        <v>547</v>
      </c>
      <c r="B16" s="787">
        <f>SUM(B8:B15)</f>
        <v>983237.91020000004</v>
      </c>
      <c r="C16" s="787">
        <f>SUM(C8:C15)</f>
        <v>2226504.0209999997</v>
      </c>
      <c r="D16" s="211" t="s">
        <v>375</v>
      </c>
    </row>
    <row r="17" spans="1:4" x14ac:dyDescent="0.2">
      <c r="A17" s="1161"/>
      <c r="B17" s="1161"/>
      <c r="C17" s="1161"/>
      <c r="D17" s="752"/>
    </row>
    <row r="18" spans="1:4" x14ac:dyDescent="0.2">
      <c r="A18" s="28"/>
      <c r="B18" s="28"/>
      <c r="C18" s="28"/>
      <c r="D18" s="28"/>
    </row>
    <row r="19" spans="1:4" x14ac:dyDescent="0.2">
      <c r="A19" s="28"/>
      <c r="B19" s="28"/>
      <c r="C19" s="28"/>
      <c r="D19" s="28"/>
    </row>
    <row r="20" spans="1:4" x14ac:dyDescent="0.2">
      <c r="A20" s="28"/>
      <c r="B20" s="28"/>
      <c r="C20" s="28"/>
      <c r="D20" s="28"/>
    </row>
    <row r="21" spans="1:4" x14ac:dyDescent="0.2">
      <c r="A21" s="28"/>
      <c r="B21" s="28"/>
      <c r="C21" s="28"/>
      <c r="D21" s="28"/>
    </row>
    <row r="22" spans="1:4" x14ac:dyDescent="0.2">
      <c r="A22" s="28"/>
      <c r="B22" s="28"/>
      <c r="C22" s="28"/>
      <c r="D22" s="28"/>
    </row>
    <row r="23" spans="1:4" x14ac:dyDescent="0.2">
      <c r="A23" s="28"/>
      <c r="B23" s="28"/>
      <c r="C23" s="28"/>
      <c r="D23" s="28"/>
    </row>
    <row r="24" spans="1:4" x14ac:dyDescent="0.2">
      <c r="A24" s="28"/>
      <c r="B24" s="28"/>
      <c r="C24" s="28"/>
      <c r="D24" s="28"/>
    </row>
  </sheetData>
  <mergeCells count="7">
    <mergeCell ref="A17:C17"/>
    <mergeCell ref="A1:D1"/>
    <mergeCell ref="A2:D2"/>
    <mergeCell ref="A3:D3"/>
    <mergeCell ref="A4:D4"/>
    <mergeCell ref="A6:A7"/>
    <mergeCell ref="D6:D7"/>
  </mergeCells>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29"/>
  <sheetViews>
    <sheetView showGridLines="0" rightToLeft="1" view="pageBreakPreview" zoomScaleNormal="100" zoomScaleSheetLayoutView="100" workbookViewId="0">
      <selection activeCell="C20" sqref="C20"/>
    </sheetView>
  </sheetViews>
  <sheetFormatPr defaultRowHeight="12.75" x14ac:dyDescent="0.2"/>
  <cols>
    <col min="1" max="1" width="18" style="15" customWidth="1"/>
    <col min="2" max="2" width="11.7109375" style="15" customWidth="1"/>
    <col min="3" max="7" width="8.5703125" style="15" customWidth="1"/>
    <col min="8" max="8" width="11.7109375" style="15" customWidth="1"/>
    <col min="9" max="9" width="19.140625" style="15" customWidth="1"/>
  </cols>
  <sheetData>
    <row r="1" spans="1:9" ht="18" customHeight="1" x14ac:dyDescent="0.2">
      <c r="A1" s="837" t="s">
        <v>84</v>
      </c>
      <c r="B1" s="837"/>
      <c r="C1" s="838"/>
      <c r="D1" s="838"/>
      <c r="E1" s="838"/>
      <c r="F1" s="838"/>
      <c r="G1" s="838"/>
      <c r="H1" s="838"/>
      <c r="I1" s="838"/>
    </row>
    <row r="2" spans="1:9" ht="18" x14ac:dyDescent="0.2">
      <c r="A2" s="865" t="s">
        <v>750</v>
      </c>
      <c r="B2" s="865"/>
      <c r="C2" s="865"/>
      <c r="D2" s="865"/>
      <c r="E2" s="865"/>
      <c r="F2" s="865"/>
      <c r="G2" s="865"/>
      <c r="H2" s="865"/>
      <c r="I2" s="865"/>
    </row>
    <row r="3" spans="1:9" ht="33.75" customHeight="1" x14ac:dyDescent="0.2">
      <c r="A3" s="841" t="s">
        <v>220</v>
      </c>
      <c r="B3" s="841"/>
      <c r="C3" s="841"/>
      <c r="D3" s="841"/>
      <c r="E3" s="841"/>
      <c r="F3" s="841"/>
      <c r="G3" s="841"/>
      <c r="H3" s="841"/>
      <c r="I3" s="841"/>
    </row>
    <row r="4" spans="1:9" ht="15.75" x14ac:dyDescent="0.2">
      <c r="A4" s="842" t="s">
        <v>750</v>
      </c>
      <c r="B4" s="842"/>
      <c r="C4" s="842"/>
      <c r="D4" s="842"/>
      <c r="E4" s="842"/>
      <c r="F4" s="842"/>
      <c r="G4" s="842"/>
      <c r="H4" s="842"/>
      <c r="I4" s="842"/>
    </row>
    <row r="5" spans="1:9" ht="20.100000000000001" customHeight="1" x14ac:dyDescent="0.2">
      <c r="A5" s="23" t="s">
        <v>127</v>
      </c>
      <c r="B5" s="23"/>
      <c r="C5" s="22"/>
      <c r="D5" s="22"/>
      <c r="E5" s="22"/>
      <c r="F5" s="22"/>
      <c r="G5" s="22"/>
      <c r="H5" s="22"/>
      <c r="I5" s="45" t="s">
        <v>128</v>
      </c>
    </row>
    <row r="6" spans="1:9" s="4" customFormat="1" ht="54.75" customHeight="1" x14ac:dyDescent="0.25">
      <c r="A6" s="880" t="s">
        <v>749</v>
      </c>
      <c r="B6" s="881"/>
      <c r="C6" s="151">
        <v>2018</v>
      </c>
      <c r="D6" s="151">
        <v>2019</v>
      </c>
      <c r="E6" s="151">
        <v>2020</v>
      </c>
      <c r="F6" s="151">
        <v>2021</v>
      </c>
      <c r="G6" s="519">
        <v>2022</v>
      </c>
      <c r="H6" s="878" t="s">
        <v>628</v>
      </c>
      <c r="I6" s="879"/>
    </row>
    <row r="7" spans="1:9" s="5" customFormat="1" ht="24.95" customHeight="1" thickBot="1" x14ac:dyDescent="0.25">
      <c r="A7" s="866" t="s">
        <v>559</v>
      </c>
      <c r="B7" s="794" t="s">
        <v>61</v>
      </c>
      <c r="C7" s="795">
        <v>9</v>
      </c>
      <c r="D7" s="795">
        <v>8</v>
      </c>
      <c r="E7" s="795">
        <v>8</v>
      </c>
      <c r="F7" s="795">
        <v>8</v>
      </c>
      <c r="G7" s="795">
        <v>9</v>
      </c>
      <c r="H7" s="796" t="s">
        <v>63</v>
      </c>
      <c r="I7" s="872" t="s">
        <v>561</v>
      </c>
    </row>
    <row r="8" spans="1:9" s="5" customFormat="1" ht="24.95" customHeight="1" x14ac:dyDescent="0.2">
      <c r="A8" s="867"/>
      <c r="B8" s="797" t="s">
        <v>400</v>
      </c>
      <c r="C8" s="798">
        <v>0</v>
      </c>
      <c r="D8" s="798">
        <v>0</v>
      </c>
      <c r="E8" s="798">
        <v>1</v>
      </c>
      <c r="F8" s="798">
        <v>0</v>
      </c>
      <c r="G8" s="798">
        <v>0</v>
      </c>
      <c r="H8" s="799" t="s">
        <v>401</v>
      </c>
      <c r="I8" s="873"/>
    </row>
    <row r="9" spans="1:9" s="5" customFormat="1" ht="24.95" customHeight="1" x14ac:dyDescent="0.2">
      <c r="A9" s="868"/>
      <c r="B9" s="800" t="s">
        <v>0</v>
      </c>
      <c r="C9" s="801">
        <v>9</v>
      </c>
      <c r="D9" s="801">
        <v>8</v>
      </c>
      <c r="E9" s="801">
        <v>9</v>
      </c>
      <c r="F9" s="801">
        <v>8</v>
      </c>
      <c r="G9" s="801">
        <f t="shared" ref="G9" si="0">G7+G8</f>
        <v>9</v>
      </c>
      <c r="H9" s="802" t="s">
        <v>1</v>
      </c>
      <c r="I9" s="874"/>
    </row>
    <row r="10" spans="1:9" s="5" customFormat="1" ht="24.95" customHeight="1" thickBot="1" x14ac:dyDescent="0.25">
      <c r="A10" s="869" t="s">
        <v>560</v>
      </c>
      <c r="B10" s="537" t="s">
        <v>400</v>
      </c>
      <c r="C10" s="538">
        <v>0</v>
      </c>
      <c r="D10" s="538">
        <v>0</v>
      </c>
      <c r="E10" s="538">
        <v>0</v>
      </c>
      <c r="F10" s="538">
        <v>0</v>
      </c>
      <c r="G10" s="538">
        <v>0</v>
      </c>
      <c r="H10" s="539" t="s">
        <v>401</v>
      </c>
      <c r="I10" s="875" t="s">
        <v>563</v>
      </c>
    </row>
    <row r="11" spans="1:9" s="5" customFormat="1" ht="24.95" customHeight="1" x14ac:dyDescent="0.2">
      <c r="A11" s="870"/>
      <c r="B11" s="462" t="s">
        <v>62</v>
      </c>
      <c r="C11" s="86">
        <v>4</v>
      </c>
      <c r="D11" s="86">
        <v>6</v>
      </c>
      <c r="E11" s="86">
        <v>5</v>
      </c>
      <c r="F11" s="86">
        <v>3</v>
      </c>
      <c r="G11" s="86">
        <v>4</v>
      </c>
      <c r="H11" s="463" t="s">
        <v>64</v>
      </c>
      <c r="I11" s="876"/>
    </row>
    <row r="12" spans="1:9" s="5" customFormat="1" ht="24.95" customHeight="1" x14ac:dyDescent="0.2">
      <c r="A12" s="871"/>
      <c r="B12" s="540" t="s">
        <v>0</v>
      </c>
      <c r="C12" s="541">
        <v>4</v>
      </c>
      <c r="D12" s="541">
        <v>6</v>
      </c>
      <c r="E12" s="541">
        <v>5</v>
      </c>
      <c r="F12" s="541">
        <v>3</v>
      </c>
      <c r="G12" s="541">
        <f t="shared" ref="G12" si="1">G10+G11</f>
        <v>4</v>
      </c>
      <c r="H12" s="465" t="s">
        <v>562</v>
      </c>
      <c r="I12" s="877"/>
    </row>
    <row r="13" spans="1:9" x14ac:dyDescent="0.2">
      <c r="A13" s="864" t="s">
        <v>447</v>
      </c>
      <c r="B13" s="864"/>
      <c r="C13" s="864"/>
      <c r="D13" s="864"/>
      <c r="E13" s="864"/>
      <c r="F13" s="863" t="s">
        <v>402</v>
      </c>
      <c r="G13" s="863"/>
      <c r="H13" s="863"/>
      <c r="I13" s="863"/>
    </row>
    <row r="17" spans="1:16" s="15" customFormat="1" x14ac:dyDescent="0.2">
      <c r="A17" s="44"/>
      <c r="B17" s="44"/>
      <c r="J17"/>
      <c r="K17"/>
      <c r="L17"/>
      <c r="M17"/>
      <c r="N17"/>
      <c r="O17"/>
      <c r="P17"/>
    </row>
    <row r="18" spans="1:16" s="15" customFormat="1" x14ac:dyDescent="0.2">
      <c r="A18" s="44"/>
      <c r="B18" s="44"/>
      <c r="J18"/>
      <c r="K18"/>
      <c r="L18"/>
      <c r="M18"/>
      <c r="N18"/>
      <c r="O18"/>
      <c r="P18"/>
    </row>
    <row r="29" spans="1:16" s="15" customFormat="1" ht="29.25" customHeight="1" x14ac:dyDescent="0.2">
      <c r="J29"/>
      <c r="K29"/>
      <c r="L29"/>
      <c r="M29"/>
      <c r="N29"/>
      <c r="O29"/>
      <c r="P29"/>
    </row>
  </sheetData>
  <mergeCells count="12">
    <mergeCell ref="F13:I13"/>
    <mergeCell ref="A13:E13"/>
    <mergeCell ref="A1:I1"/>
    <mergeCell ref="A2:I2"/>
    <mergeCell ref="A3:I3"/>
    <mergeCell ref="A4:I4"/>
    <mergeCell ref="A7:A9"/>
    <mergeCell ref="A10:A12"/>
    <mergeCell ref="I7:I9"/>
    <mergeCell ref="I10:I12"/>
    <mergeCell ref="H6:I6"/>
    <mergeCell ref="A6:B6"/>
  </mergeCells>
  <printOptions horizontalCentered="1" verticalCentered="1"/>
  <pageMargins left="0.25" right="0.25" top="0.75" bottom="0.75" header="0.3" footer="0.3"/>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55"/>
  <sheetViews>
    <sheetView showGridLines="0" rightToLeft="1" view="pageBreakPreview" zoomScaleNormal="100" zoomScaleSheetLayoutView="100" workbookViewId="0">
      <selection activeCell="F20" sqref="F20"/>
    </sheetView>
  </sheetViews>
  <sheetFormatPr defaultColWidth="9.140625" defaultRowHeight="12.75" x14ac:dyDescent="0.2"/>
  <cols>
    <col min="1" max="1" width="24.7109375" style="10" customWidth="1"/>
    <col min="2" max="10" width="9" style="10" customWidth="1"/>
    <col min="11" max="11" width="24.7109375" style="10" customWidth="1"/>
  </cols>
  <sheetData>
    <row r="1" spans="1:11" ht="18" x14ac:dyDescent="0.2">
      <c r="A1" s="837" t="s">
        <v>112</v>
      </c>
      <c r="B1" s="838"/>
      <c r="C1" s="838"/>
      <c r="D1" s="838"/>
      <c r="E1" s="838"/>
      <c r="F1" s="838"/>
      <c r="G1" s="838"/>
      <c r="H1" s="838"/>
      <c r="I1" s="838"/>
      <c r="J1" s="838"/>
      <c r="K1" s="838"/>
    </row>
    <row r="2" spans="1:11" ht="18" x14ac:dyDescent="0.2">
      <c r="A2" s="839" t="s">
        <v>750</v>
      </c>
      <c r="B2" s="840"/>
      <c r="C2" s="840"/>
      <c r="D2" s="840"/>
      <c r="E2" s="840"/>
      <c r="F2" s="840"/>
      <c r="G2" s="840"/>
      <c r="H2" s="840"/>
      <c r="I2" s="840"/>
      <c r="J2" s="840"/>
      <c r="K2" s="840"/>
    </row>
    <row r="3" spans="1:11" ht="19.5" customHeight="1" x14ac:dyDescent="0.2">
      <c r="A3" s="841" t="s">
        <v>107</v>
      </c>
      <c r="B3" s="841"/>
      <c r="C3" s="841"/>
      <c r="D3" s="841"/>
      <c r="E3" s="841"/>
      <c r="F3" s="841"/>
      <c r="G3" s="841"/>
      <c r="H3" s="841"/>
      <c r="I3" s="841"/>
      <c r="J3" s="841"/>
      <c r="K3" s="841"/>
    </row>
    <row r="4" spans="1:11" ht="15.75" x14ac:dyDescent="0.2">
      <c r="A4" s="842" t="s">
        <v>750</v>
      </c>
      <c r="B4" s="842"/>
      <c r="C4" s="842"/>
      <c r="D4" s="842"/>
      <c r="E4" s="842"/>
      <c r="F4" s="842"/>
      <c r="G4" s="842"/>
      <c r="H4" s="842"/>
      <c r="I4" s="842"/>
      <c r="J4" s="842"/>
      <c r="K4" s="842"/>
    </row>
    <row r="5" spans="1:11" ht="20.100000000000001" customHeight="1" x14ac:dyDescent="0.2">
      <c r="A5" s="23" t="s">
        <v>129</v>
      </c>
      <c r="B5" s="22"/>
      <c r="C5" s="22"/>
      <c r="D5" s="22"/>
      <c r="E5" s="22"/>
      <c r="F5" s="22"/>
      <c r="G5"/>
      <c r="H5"/>
      <c r="I5"/>
      <c r="J5"/>
      <c r="K5" s="45" t="s">
        <v>130</v>
      </c>
    </row>
    <row r="6" spans="1:11" s="4" customFormat="1" ht="14.25" customHeight="1" x14ac:dyDescent="0.2">
      <c r="A6" s="882" t="s">
        <v>565</v>
      </c>
      <c r="B6" s="884" t="s">
        <v>24</v>
      </c>
      <c r="C6" s="884"/>
      <c r="D6" s="884"/>
      <c r="E6" s="885" t="s">
        <v>25</v>
      </c>
      <c r="F6" s="885"/>
      <c r="G6" s="885"/>
      <c r="H6" s="886" t="s">
        <v>0</v>
      </c>
      <c r="I6" s="886"/>
      <c r="J6" s="886"/>
      <c r="K6" s="887" t="s">
        <v>564</v>
      </c>
    </row>
    <row r="7" spans="1:11" s="4" customFormat="1" ht="14.25" customHeight="1" x14ac:dyDescent="0.2">
      <c r="A7" s="882"/>
      <c r="B7" s="889" t="s">
        <v>26</v>
      </c>
      <c r="C7" s="889"/>
      <c r="D7" s="889"/>
      <c r="E7" s="889" t="s">
        <v>126</v>
      </c>
      <c r="F7" s="889"/>
      <c r="G7" s="889"/>
      <c r="H7" s="890" t="s">
        <v>1</v>
      </c>
      <c r="I7" s="890"/>
      <c r="J7" s="890"/>
      <c r="K7" s="887"/>
    </row>
    <row r="8" spans="1:11" s="4" customFormat="1" ht="14.25" customHeight="1" x14ac:dyDescent="0.2">
      <c r="A8" s="882"/>
      <c r="B8" s="891" t="s">
        <v>285</v>
      </c>
      <c r="C8" s="891" t="s">
        <v>286</v>
      </c>
      <c r="D8" s="893" t="s">
        <v>284</v>
      </c>
      <c r="E8" s="891" t="s">
        <v>285</v>
      </c>
      <c r="F8" s="891" t="s">
        <v>286</v>
      </c>
      <c r="G8" s="893" t="s">
        <v>284</v>
      </c>
      <c r="H8" s="891" t="s">
        <v>285</v>
      </c>
      <c r="I8" s="891" t="s">
        <v>286</v>
      </c>
      <c r="J8" s="893" t="s">
        <v>284</v>
      </c>
      <c r="K8" s="887"/>
    </row>
    <row r="9" spans="1:11" s="4" customFormat="1" ht="14.25" customHeight="1" x14ac:dyDescent="0.2">
      <c r="A9" s="883"/>
      <c r="B9" s="892"/>
      <c r="C9" s="892"/>
      <c r="D9" s="892"/>
      <c r="E9" s="892"/>
      <c r="F9" s="892"/>
      <c r="G9" s="892"/>
      <c r="H9" s="892"/>
      <c r="I9" s="892"/>
      <c r="J9" s="892"/>
      <c r="K9" s="888"/>
    </row>
    <row r="10" spans="1:11" s="5" customFormat="1" ht="27" customHeight="1" thickBot="1" x14ac:dyDescent="0.25">
      <c r="A10" s="668">
        <v>2018</v>
      </c>
      <c r="B10" s="669">
        <v>52</v>
      </c>
      <c r="C10" s="669">
        <v>7</v>
      </c>
      <c r="D10" s="670">
        <f t="shared" ref="D10:D11" si="0">SUM(B10:C10)</f>
        <v>59</v>
      </c>
      <c r="E10" s="669">
        <v>796</v>
      </c>
      <c r="F10" s="669">
        <v>79</v>
      </c>
      <c r="G10" s="670">
        <f t="shared" ref="G10" si="1">SUM(E10:F10)</f>
        <v>875</v>
      </c>
      <c r="H10" s="670">
        <f t="shared" ref="H10:I10" si="2">SUM(B10,E10)</f>
        <v>848</v>
      </c>
      <c r="I10" s="670">
        <f t="shared" si="2"/>
        <v>86</v>
      </c>
      <c r="J10" s="670">
        <f t="shared" ref="J10:J13" si="3">SUM(H10:I10)</f>
        <v>934</v>
      </c>
      <c r="K10" s="671">
        <v>2018</v>
      </c>
    </row>
    <row r="11" spans="1:11" s="304" customFormat="1" ht="27" customHeight="1" thickBot="1" x14ac:dyDescent="0.25">
      <c r="A11" s="305">
        <v>2019</v>
      </c>
      <c r="B11" s="307">
        <v>38</v>
      </c>
      <c r="C11" s="307">
        <v>4</v>
      </c>
      <c r="D11" s="308">
        <f t="shared" si="0"/>
        <v>42</v>
      </c>
      <c r="E11" s="307">
        <v>657</v>
      </c>
      <c r="F11" s="307">
        <v>29</v>
      </c>
      <c r="G11" s="308">
        <f>SUM(E11:F11)</f>
        <v>686</v>
      </c>
      <c r="H11" s="308">
        <f t="shared" ref="H11" si="4">SUM(B11,E11)</f>
        <v>695</v>
      </c>
      <c r="I11" s="308">
        <f t="shared" ref="I11" si="5">SUM(C11,F11)</f>
        <v>33</v>
      </c>
      <c r="J11" s="308">
        <f t="shared" si="3"/>
        <v>728</v>
      </c>
      <c r="K11" s="306">
        <v>2019</v>
      </c>
    </row>
    <row r="12" spans="1:11" ht="27" customHeight="1" thickBot="1" x14ac:dyDescent="0.25">
      <c r="A12" s="672">
        <v>2020</v>
      </c>
      <c r="B12" s="673">
        <v>28</v>
      </c>
      <c r="C12" s="673">
        <v>4</v>
      </c>
      <c r="D12" s="674">
        <f>SUM(B12:C12)</f>
        <v>32</v>
      </c>
      <c r="E12" s="673">
        <v>575</v>
      </c>
      <c r="F12" s="673">
        <v>48</v>
      </c>
      <c r="G12" s="674">
        <f>SUM(E12:F12)</f>
        <v>623</v>
      </c>
      <c r="H12" s="674">
        <f t="shared" ref="H12" si="6">SUM(B12,E12)</f>
        <v>603</v>
      </c>
      <c r="I12" s="674">
        <f t="shared" ref="I12" si="7">SUM(C12,F12)</f>
        <v>52</v>
      </c>
      <c r="J12" s="674">
        <f t="shared" si="3"/>
        <v>655</v>
      </c>
      <c r="K12" s="675">
        <v>2020</v>
      </c>
    </row>
    <row r="13" spans="1:11" ht="27" customHeight="1" thickBot="1" x14ac:dyDescent="0.25">
      <c r="A13" s="522">
        <v>2021</v>
      </c>
      <c r="B13" s="523">
        <v>23</v>
      </c>
      <c r="C13" s="523">
        <v>0</v>
      </c>
      <c r="D13" s="524">
        <f>SUM(B13:C13)</f>
        <v>23</v>
      </c>
      <c r="E13" s="523">
        <v>299</v>
      </c>
      <c r="F13" s="523">
        <v>38</v>
      </c>
      <c r="G13" s="524">
        <f>SUM(E13:F13)</f>
        <v>337</v>
      </c>
      <c r="H13" s="524">
        <f t="shared" ref="H13" si="8">SUM(B13,E13)</f>
        <v>322</v>
      </c>
      <c r="I13" s="524">
        <f t="shared" ref="I13" si="9">SUM(C13,F13)</f>
        <v>38</v>
      </c>
      <c r="J13" s="524">
        <f t="shared" si="3"/>
        <v>360</v>
      </c>
      <c r="K13" s="525">
        <v>2021</v>
      </c>
    </row>
    <row r="14" spans="1:11" ht="27" customHeight="1" x14ac:dyDescent="0.2">
      <c r="A14" s="672">
        <v>2022</v>
      </c>
      <c r="B14" s="673">
        <v>29</v>
      </c>
      <c r="C14" s="673">
        <v>2</v>
      </c>
      <c r="D14" s="674">
        <f>SUM(B14:C14)</f>
        <v>31</v>
      </c>
      <c r="E14" s="673">
        <v>263</v>
      </c>
      <c r="F14" s="673">
        <v>27</v>
      </c>
      <c r="G14" s="674">
        <f>SUM(E14:F14)</f>
        <v>290</v>
      </c>
      <c r="H14" s="674">
        <f t="shared" ref="H14" si="10">SUM(B14,E14)</f>
        <v>292</v>
      </c>
      <c r="I14" s="674">
        <f t="shared" ref="I14" si="11">SUM(C14,F14)</f>
        <v>29</v>
      </c>
      <c r="J14" s="674">
        <f t="shared" ref="J14" si="12">SUM(H14:I14)</f>
        <v>321</v>
      </c>
      <c r="K14" s="675">
        <v>2022</v>
      </c>
    </row>
    <row r="16" spans="1:11" x14ac:dyDescent="0.2">
      <c r="A16" s="303"/>
    </row>
    <row r="33" spans="2:4" s="10" customFormat="1" x14ac:dyDescent="0.2">
      <c r="D33" s="10">
        <f t="shared" ref="D33:D55" si="13">SUM(B33:C33)</f>
        <v>0</v>
      </c>
    </row>
    <row r="34" spans="2:4" s="10" customFormat="1" x14ac:dyDescent="0.2">
      <c r="D34" s="10">
        <f t="shared" si="13"/>
        <v>0</v>
      </c>
    </row>
    <row r="35" spans="2:4" s="10" customFormat="1" x14ac:dyDescent="0.2">
      <c r="C35" s="10">
        <v>1</v>
      </c>
      <c r="D35" s="10">
        <f t="shared" si="13"/>
        <v>1</v>
      </c>
    </row>
    <row r="36" spans="2:4" s="10" customFormat="1" x14ac:dyDescent="0.2">
      <c r="D36" s="10">
        <f t="shared" si="13"/>
        <v>0</v>
      </c>
    </row>
    <row r="37" spans="2:4" s="10" customFormat="1" x14ac:dyDescent="0.2">
      <c r="D37" s="10">
        <f t="shared" si="13"/>
        <v>0</v>
      </c>
    </row>
    <row r="38" spans="2:4" s="10" customFormat="1" x14ac:dyDescent="0.2">
      <c r="B38" s="10">
        <v>3</v>
      </c>
      <c r="C38" s="10">
        <v>34</v>
      </c>
      <c r="D38" s="10">
        <f t="shared" si="13"/>
        <v>37</v>
      </c>
    </row>
    <row r="39" spans="2:4" s="10" customFormat="1" x14ac:dyDescent="0.2">
      <c r="B39" s="10">
        <v>7</v>
      </c>
      <c r="C39" s="10">
        <v>1</v>
      </c>
      <c r="D39" s="10">
        <f t="shared" si="13"/>
        <v>8</v>
      </c>
    </row>
    <row r="40" spans="2:4" s="10" customFormat="1" x14ac:dyDescent="0.2">
      <c r="B40" s="10">
        <v>2</v>
      </c>
      <c r="D40" s="10">
        <f t="shared" si="13"/>
        <v>2</v>
      </c>
    </row>
    <row r="41" spans="2:4" s="10" customFormat="1" x14ac:dyDescent="0.2">
      <c r="D41" s="10">
        <f t="shared" si="13"/>
        <v>0</v>
      </c>
    </row>
    <row r="42" spans="2:4" s="10" customFormat="1" x14ac:dyDescent="0.2">
      <c r="D42" s="10">
        <f t="shared" si="13"/>
        <v>0</v>
      </c>
    </row>
    <row r="43" spans="2:4" s="10" customFormat="1" x14ac:dyDescent="0.2">
      <c r="C43" s="10">
        <v>2</v>
      </c>
      <c r="D43" s="10">
        <f t="shared" si="13"/>
        <v>2</v>
      </c>
    </row>
    <row r="44" spans="2:4" s="10" customFormat="1" x14ac:dyDescent="0.2">
      <c r="C44" s="10">
        <v>1</v>
      </c>
      <c r="D44" s="10">
        <f t="shared" si="13"/>
        <v>1</v>
      </c>
    </row>
    <row r="45" spans="2:4" s="10" customFormat="1" x14ac:dyDescent="0.2">
      <c r="C45" s="10">
        <v>3</v>
      </c>
      <c r="D45" s="10">
        <f t="shared" si="13"/>
        <v>3</v>
      </c>
    </row>
    <row r="46" spans="2:4" s="10" customFormat="1" x14ac:dyDescent="0.2">
      <c r="D46" s="10">
        <f t="shared" si="13"/>
        <v>0</v>
      </c>
    </row>
    <row r="47" spans="2:4" s="10" customFormat="1" x14ac:dyDescent="0.2">
      <c r="B47" s="10">
        <v>1</v>
      </c>
      <c r="D47" s="10">
        <f t="shared" si="13"/>
        <v>1</v>
      </c>
    </row>
    <row r="48" spans="2:4" s="10" customFormat="1" x14ac:dyDescent="0.2">
      <c r="D48" s="10">
        <f t="shared" si="13"/>
        <v>0</v>
      </c>
    </row>
    <row r="49" spans="3:4" s="10" customFormat="1" x14ac:dyDescent="0.2">
      <c r="C49" s="10">
        <v>2</v>
      </c>
      <c r="D49" s="10">
        <f t="shared" si="13"/>
        <v>2</v>
      </c>
    </row>
    <row r="50" spans="3:4" s="10" customFormat="1" x14ac:dyDescent="0.2">
      <c r="D50" s="10">
        <f t="shared" si="13"/>
        <v>0</v>
      </c>
    </row>
    <row r="51" spans="3:4" s="10" customFormat="1" x14ac:dyDescent="0.2">
      <c r="C51" s="10">
        <v>1</v>
      </c>
      <c r="D51" s="10">
        <f t="shared" si="13"/>
        <v>1</v>
      </c>
    </row>
    <row r="52" spans="3:4" s="10" customFormat="1" x14ac:dyDescent="0.2">
      <c r="C52" s="10">
        <v>7</v>
      </c>
      <c r="D52" s="10">
        <f t="shared" si="13"/>
        <v>7</v>
      </c>
    </row>
    <row r="53" spans="3:4" s="10" customFormat="1" x14ac:dyDescent="0.2">
      <c r="C53" s="10">
        <v>25</v>
      </c>
      <c r="D53" s="10">
        <f t="shared" si="13"/>
        <v>25</v>
      </c>
    </row>
    <row r="54" spans="3:4" s="10" customFormat="1" x14ac:dyDescent="0.2">
      <c r="D54" s="10">
        <f t="shared" si="13"/>
        <v>0</v>
      </c>
    </row>
    <row r="55" spans="3:4" s="10" customFormat="1" x14ac:dyDescent="0.2">
      <c r="D55" s="10">
        <f t="shared" si="13"/>
        <v>0</v>
      </c>
    </row>
  </sheetData>
  <mergeCells count="21">
    <mergeCell ref="G8:G9"/>
    <mergeCell ref="H8:H9"/>
    <mergeCell ref="I8:I9"/>
    <mergeCell ref="A2:K2"/>
    <mergeCell ref="J8:J9"/>
    <mergeCell ref="A1:K1"/>
    <mergeCell ref="A3:K3"/>
    <mergeCell ref="A4:K4"/>
    <mergeCell ref="A6:A9"/>
    <mergeCell ref="B6:D6"/>
    <mergeCell ref="E6:G6"/>
    <mergeCell ref="H6:J6"/>
    <mergeCell ref="K6:K9"/>
    <mergeCell ref="B7:D7"/>
    <mergeCell ref="E7:G7"/>
    <mergeCell ref="H7:J7"/>
    <mergeCell ref="B8:B9"/>
    <mergeCell ref="C8:C9"/>
    <mergeCell ref="D8:D9"/>
    <mergeCell ref="E8:E9"/>
    <mergeCell ref="F8:F9"/>
  </mergeCells>
  <printOptions horizontalCentered="1" verticalCentered="1"/>
  <pageMargins left="0" right="0"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40"/>
  <sheetViews>
    <sheetView showGridLines="0" rightToLeft="1" view="pageBreakPreview" zoomScaleNormal="100" zoomScaleSheetLayoutView="100" workbookViewId="0">
      <selection activeCell="O9" sqref="O9"/>
    </sheetView>
  </sheetViews>
  <sheetFormatPr defaultRowHeight="12.75" x14ac:dyDescent="0.2"/>
  <cols>
    <col min="1" max="1" width="22.42578125" style="15" customWidth="1"/>
    <col min="2" max="2" width="7.28515625" style="15" customWidth="1"/>
    <col min="3" max="3" width="7.7109375" style="15" customWidth="1"/>
    <col min="4" max="5" width="7.28515625" style="15" customWidth="1"/>
    <col min="6" max="6" width="7.7109375" style="15" customWidth="1"/>
    <col min="7" max="8" width="7.28515625" style="15" customWidth="1"/>
    <col min="9" max="9" width="7.7109375" style="15" customWidth="1"/>
    <col min="10" max="10" width="7.28515625" style="15" customWidth="1"/>
    <col min="11" max="11" width="27.5703125" style="15" customWidth="1"/>
  </cols>
  <sheetData>
    <row r="1" spans="1:11" ht="18" x14ac:dyDescent="0.2">
      <c r="A1" s="837" t="s">
        <v>641</v>
      </c>
      <c r="B1" s="838"/>
      <c r="C1" s="838"/>
      <c r="D1" s="838"/>
      <c r="E1" s="838"/>
      <c r="F1" s="838"/>
      <c r="G1" s="838"/>
      <c r="H1" s="838"/>
      <c r="I1" s="838"/>
      <c r="J1" s="838"/>
      <c r="K1" s="838"/>
    </row>
    <row r="2" spans="1:11" ht="18" x14ac:dyDescent="0.2">
      <c r="A2" s="839">
        <v>2022</v>
      </c>
      <c r="B2" s="840"/>
      <c r="C2" s="840"/>
      <c r="D2" s="840"/>
      <c r="E2" s="840"/>
      <c r="F2" s="840"/>
      <c r="G2" s="840"/>
      <c r="H2" s="840"/>
      <c r="I2" s="840"/>
      <c r="J2" s="840"/>
      <c r="K2" s="840"/>
    </row>
    <row r="3" spans="1:11" ht="35.25" customHeight="1" x14ac:dyDescent="0.2">
      <c r="A3" s="841" t="s">
        <v>221</v>
      </c>
      <c r="B3" s="841"/>
      <c r="C3" s="841"/>
      <c r="D3" s="841"/>
      <c r="E3" s="841"/>
      <c r="F3" s="841"/>
      <c r="G3" s="841"/>
      <c r="H3" s="841"/>
      <c r="I3" s="841"/>
      <c r="J3" s="841"/>
      <c r="K3" s="841"/>
    </row>
    <row r="4" spans="1:11" ht="15.75" x14ac:dyDescent="0.2">
      <c r="A4" s="842">
        <v>2022</v>
      </c>
      <c r="B4" s="842"/>
      <c r="C4" s="842"/>
      <c r="D4" s="842"/>
      <c r="E4" s="842"/>
      <c r="F4" s="842"/>
      <c r="G4" s="842"/>
      <c r="H4" s="842"/>
      <c r="I4" s="842"/>
      <c r="J4" s="842"/>
      <c r="K4" s="842"/>
    </row>
    <row r="5" spans="1:11" ht="20.100000000000001" customHeight="1" x14ac:dyDescent="0.2">
      <c r="A5" s="23" t="s">
        <v>131</v>
      </c>
      <c r="B5" s="22"/>
      <c r="C5" s="22"/>
      <c r="D5" s="22"/>
      <c r="E5" s="22"/>
      <c r="F5" s="22"/>
      <c r="G5"/>
      <c r="H5"/>
      <c r="I5"/>
      <c r="J5"/>
      <c r="K5" s="45" t="s">
        <v>132</v>
      </c>
    </row>
    <row r="6" spans="1:11" s="4" customFormat="1" ht="14.25" customHeight="1" x14ac:dyDescent="0.2">
      <c r="A6" s="882" t="s">
        <v>448</v>
      </c>
      <c r="B6" s="885" t="s">
        <v>24</v>
      </c>
      <c r="C6" s="885"/>
      <c r="D6" s="885"/>
      <c r="E6" s="885" t="s">
        <v>25</v>
      </c>
      <c r="F6" s="885"/>
      <c r="G6" s="885"/>
      <c r="H6" s="886" t="s">
        <v>0</v>
      </c>
      <c r="I6" s="886"/>
      <c r="J6" s="886"/>
      <c r="K6" s="887" t="s">
        <v>790</v>
      </c>
    </row>
    <row r="7" spans="1:11" s="4" customFormat="1" ht="14.25" customHeight="1" x14ac:dyDescent="0.2">
      <c r="A7" s="882"/>
      <c r="B7" s="889" t="s">
        <v>26</v>
      </c>
      <c r="C7" s="889"/>
      <c r="D7" s="889"/>
      <c r="E7" s="889" t="s">
        <v>126</v>
      </c>
      <c r="F7" s="889"/>
      <c r="G7" s="889"/>
      <c r="H7" s="890" t="s">
        <v>1</v>
      </c>
      <c r="I7" s="890"/>
      <c r="J7" s="890"/>
      <c r="K7" s="887"/>
    </row>
    <row r="8" spans="1:11" s="4" customFormat="1" x14ac:dyDescent="0.2">
      <c r="A8" s="882"/>
      <c r="B8" s="891" t="s">
        <v>285</v>
      </c>
      <c r="C8" s="891" t="s">
        <v>286</v>
      </c>
      <c r="D8" s="893" t="s">
        <v>284</v>
      </c>
      <c r="E8" s="891" t="s">
        <v>285</v>
      </c>
      <c r="F8" s="891" t="s">
        <v>286</v>
      </c>
      <c r="G8" s="893" t="s">
        <v>284</v>
      </c>
      <c r="H8" s="891" t="s">
        <v>285</v>
      </c>
      <c r="I8" s="891" t="s">
        <v>286</v>
      </c>
      <c r="J8" s="893" t="s">
        <v>284</v>
      </c>
      <c r="K8" s="887"/>
    </row>
    <row r="9" spans="1:11" s="4" customFormat="1" x14ac:dyDescent="0.2">
      <c r="A9" s="882"/>
      <c r="B9" s="891"/>
      <c r="C9" s="891"/>
      <c r="D9" s="891"/>
      <c r="E9" s="891"/>
      <c r="F9" s="891"/>
      <c r="G9" s="891"/>
      <c r="H9" s="891"/>
      <c r="I9" s="891"/>
      <c r="J9" s="891"/>
      <c r="K9" s="887"/>
    </row>
    <row r="10" spans="1:11" s="4" customFormat="1" ht="21" customHeight="1" x14ac:dyDescent="0.2">
      <c r="A10" s="213" t="s">
        <v>122</v>
      </c>
      <c r="B10" s="187">
        <v>4</v>
      </c>
      <c r="C10" s="187">
        <v>0</v>
      </c>
      <c r="D10" s="188">
        <f>SUM(B10:C10)</f>
        <v>4</v>
      </c>
      <c r="E10" s="187">
        <v>0</v>
      </c>
      <c r="F10" s="187">
        <v>0</v>
      </c>
      <c r="G10" s="188">
        <f>SUM(E10:F10)</f>
        <v>0</v>
      </c>
      <c r="H10" s="188">
        <f>SUM(B10,E10)</f>
        <v>4</v>
      </c>
      <c r="I10" s="188">
        <f>SUM(C10,F10)</f>
        <v>0</v>
      </c>
      <c r="J10" s="188">
        <f>SUM(,H10:I10)</f>
        <v>4</v>
      </c>
      <c r="K10" s="133" t="s">
        <v>354</v>
      </c>
    </row>
    <row r="11" spans="1:11" s="4" customFormat="1" ht="21" customHeight="1" x14ac:dyDescent="0.2">
      <c r="A11" s="214" t="s">
        <v>751</v>
      </c>
      <c r="B11" s="189">
        <v>1</v>
      </c>
      <c r="C11" s="189">
        <v>0</v>
      </c>
      <c r="D11" s="190">
        <f>SUM(B11:C11)</f>
        <v>1</v>
      </c>
      <c r="E11" s="189">
        <v>0</v>
      </c>
      <c r="F11" s="189">
        <v>0</v>
      </c>
      <c r="G11" s="190">
        <f>SUM(E11:F11)</f>
        <v>0</v>
      </c>
      <c r="H11" s="190">
        <f t="shared" ref="H11:I13" si="0">SUM(B11,E11)</f>
        <v>1</v>
      </c>
      <c r="I11" s="190">
        <f t="shared" si="0"/>
        <v>0</v>
      </c>
      <c r="J11" s="190">
        <f>SUM(,H11:I11)</f>
        <v>1</v>
      </c>
      <c r="K11" s="134" t="s">
        <v>753</v>
      </c>
    </row>
    <row r="12" spans="1:11" s="4" customFormat="1" ht="30" x14ac:dyDescent="0.2">
      <c r="A12" s="213" t="s">
        <v>123</v>
      </c>
      <c r="B12" s="187">
        <v>4</v>
      </c>
      <c r="C12" s="187">
        <v>0</v>
      </c>
      <c r="D12" s="188">
        <f>SUM(B12:C12)</f>
        <v>4</v>
      </c>
      <c r="E12" s="187">
        <v>0</v>
      </c>
      <c r="F12" s="187">
        <v>0</v>
      </c>
      <c r="G12" s="188">
        <f>SUM(E12:F12)</f>
        <v>0</v>
      </c>
      <c r="H12" s="188">
        <f t="shared" si="0"/>
        <v>4</v>
      </c>
      <c r="I12" s="188">
        <f t="shared" si="0"/>
        <v>0</v>
      </c>
      <c r="J12" s="188">
        <f>SUM(,H12:I12)</f>
        <v>4</v>
      </c>
      <c r="K12" s="133" t="s">
        <v>353</v>
      </c>
    </row>
    <row r="13" spans="1:11" s="4" customFormat="1" ht="15" x14ac:dyDescent="0.2">
      <c r="A13" s="214" t="s">
        <v>752</v>
      </c>
      <c r="B13" s="189">
        <v>1</v>
      </c>
      <c r="C13" s="189">
        <v>0</v>
      </c>
      <c r="D13" s="190">
        <f>SUM(B13:C13)</f>
        <v>1</v>
      </c>
      <c r="E13" s="189">
        <v>0</v>
      </c>
      <c r="F13" s="189">
        <v>0</v>
      </c>
      <c r="G13" s="190">
        <f>SUM(E13:F13)</f>
        <v>0</v>
      </c>
      <c r="H13" s="190">
        <f t="shared" si="0"/>
        <v>1</v>
      </c>
      <c r="I13" s="190">
        <f t="shared" si="0"/>
        <v>0</v>
      </c>
      <c r="J13" s="190">
        <f>SUM(,H13:I13)</f>
        <v>1</v>
      </c>
      <c r="K13" s="134" t="s">
        <v>754</v>
      </c>
    </row>
    <row r="14" spans="1:11" s="5" customFormat="1" ht="21" customHeight="1" thickBot="1" x14ac:dyDescent="0.25">
      <c r="A14" s="62" t="s">
        <v>731</v>
      </c>
      <c r="B14" s="187">
        <v>8</v>
      </c>
      <c r="C14" s="187">
        <v>0</v>
      </c>
      <c r="D14" s="188">
        <f>SUM(B14:C14)</f>
        <v>8</v>
      </c>
      <c r="E14" s="187">
        <v>0</v>
      </c>
      <c r="F14" s="187">
        <v>0</v>
      </c>
      <c r="G14" s="188">
        <f>SUM(E14:F14)</f>
        <v>0</v>
      </c>
      <c r="H14" s="188">
        <f t="shared" ref="H14:H37" si="1">SUM(B14,E14)</f>
        <v>8</v>
      </c>
      <c r="I14" s="188">
        <f t="shared" ref="I14:I37" si="2">SUM(C14,F14)</f>
        <v>0</v>
      </c>
      <c r="J14" s="188">
        <f>SUM(H14:I14)</f>
        <v>8</v>
      </c>
      <c r="K14" s="552" t="s">
        <v>352</v>
      </c>
    </row>
    <row r="15" spans="1:11" s="5" customFormat="1" ht="21" customHeight="1" thickBot="1" x14ac:dyDescent="0.25">
      <c r="A15" s="63" t="s">
        <v>47</v>
      </c>
      <c r="B15" s="189">
        <v>1</v>
      </c>
      <c r="C15" s="189">
        <v>0</v>
      </c>
      <c r="D15" s="190">
        <f t="shared" ref="D15:D37" si="3">SUM(B15:C15)</f>
        <v>1</v>
      </c>
      <c r="E15" s="189">
        <v>0</v>
      </c>
      <c r="F15" s="189">
        <v>0</v>
      </c>
      <c r="G15" s="190">
        <f t="shared" ref="G15:G37" si="4">SUM(E15:F15)</f>
        <v>0</v>
      </c>
      <c r="H15" s="190">
        <f t="shared" si="1"/>
        <v>1</v>
      </c>
      <c r="I15" s="190">
        <f t="shared" si="2"/>
        <v>0</v>
      </c>
      <c r="J15" s="190">
        <f t="shared" ref="J15:J37" si="5">SUM(H15:I15)</f>
        <v>1</v>
      </c>
      <c r="K15" s="216" t="s">
        <v>757</v>
      </c>
    </row>
    <row r="16" spans="1:11" s="5" customFormat="1" ht="15.75" thickBot="1" x14ac:dyDescent="0.25">
      <c r="A16" s="64" t="s">
        <v>124</v>
      </c>
      <c r="B16" s="187">
        <v>1</v>
      </c>
      <c r="C16" s="187">
        <v>0</v>
      </c>
      <c r="D16" s="188">
        <f t="shared" si="3"/>
        <v>1</v>
      </c>
      <c r="E16" s="187">
        <v>0</v>
      </c>
      <c r="F16" s="187">
        <v>0</v>
      </c>
      <c r="G16" s="188">
        <f t="shared" si="4"/>
        <v>0</v>
      </c>
      <c r="H16" s="188">
        <f t="shared" si="1"/>
        <v>1</v>
      </c>
      <c r="I16" s="188">
        <f t="shared" si="2"/>
        <v>0</v>
      </c>
      <c r="J16" s="188">
        <f>SUM(H16:I16)</f>
        <v>1</v>
      </c>
      <c r="K16" s="215" t="s">
        <v>756</v>
      </c>
    </row>
    <row r="17" spans="1:11" s="5" customFormat="1" ht="21" customHeight="1" thickBot="1" x14ac:dyDescent="0.25">
      <c r="A17" s="63" t="s">
        <v>732</v>
      </c>
      <c r="B17" s="189">
        <v>4</v>
      </c>
      <c r="C17" s="189">
        <v>0</v>
      </c>
      <c r="D17" s="190">
        <f t="shared" si="3"/>
        <v>4</v>
      </c>
      <c r="E17" s="189">
        <v>3</v>
      </c>
      <c r="F17" s="189">
        <v>0</v>
      </c>
      <c r="G17" s="190">
        <f t="shared" si="4"/>
        <v>3</v>
      </c>
      <c r="H17" s="190">
        <f t="shared" si="1"/>
        <v>7</v>
      </c>
      <c r="I17" s="190">
        <f t="shared" si="2"/>
        <v>0</v>
      </c>
      <c r="J17" s="190">
        <f t="shared" si="5"/>
        <v>7</v>
      </c>
      <c r="K17" s="216" t="s">
        <v>905</v>
      </c>
    </row>
    <row r="18" spans="1:11" s="5" customFormat="1" ht="21" customHeight="1" thickBot="1" x14ac:dyDescent="0.25">
      <c r="A18" s="64" t="s">
        <v>755</v>
      </c>
      <c r="B18" s="187">
        <v>0</v>
      </c>
      <c r="C18" s="187">
        <v>0</v>
      </c>
      <c r="D18" s="188">
        <f t="shared" si="3"/>
        <v>0</v>
      </c>
      <c r="E18" s="187">
        <v>1</v>
      </c>
      <c r="F18" s="187">
        <v>0</v>
      </c>
      <c r="G18" s="188">
        <f t="shared" si="4"/>
        <v>1</v>
      </c>
      <c r="H18" s="188">
        <f t="shared" si="1"/>
        <v>1</v>
      </c>
      <c r="I18" s="188">
        <f t="shared" si="2"/>
        <v>0</v>
      </c>
      <c r="J18" s="188">
        <f t="shared" si="5"/>
        <v>1</v>
      </c>
      <c r="K18" s="215" t="s">
        <v>906</v>
      </c>
    </row>
    <row r="19" spans="1:11" s="5" customFormat="1" ht="21" customHeight="1" thickBot="1" x14ac:dyDescent="0.25">
      <c r="A19" s="63" t="s">
        <v>733</v>
      </c>
      <c r="B19" s="189">
        <v>0</v>
      </c>
      <c r="C19" s="189">
        <v>0</v>
      </c>
      <c r="D19" s="190">
        <f t="shared" si="3"/>
        <v>0</v>
      </c>
      <c r="E19" s="189">
        <v>5</v>
      </c>
      <c r="F19" s="189">
        <v>0</v>
      </c>
      <c r="G19" s="190">
        <f t="shared" si="4"/>
        <v>5</v>
      </c>
      <c r="H19" s="190">
        <f t="shared" si="1"/>
        <v>5</v>
      </c>
      <c r="I19" s="190">
        <f t="shared" si="2"/>
        <v>0</v>
      </c>
      <c r="J19" s="190">
        <f t="shared" si="5"/>
        <v>5</v>
      </c>
      <c r="K19" s="216" t="s">
        <v>355</v>
      </c>
    </row>
    <row r="20" spans="1:11" s="5" customFormat="1" ht="21" customHeight="1" thickBot="1" x14ac:dyDescent="0.25">
      <c r="A20" s="64" t="s">
        <v>734</v>
      </c>
      <c r="B20" s="187">
        <v>2</v>
      </c>
      <c r="C20" s="187">
        <v>2</v>
      </c>
      <c r="D20" s="188">
        <f t="shared" si="3"/>
        <v>4</v>
      </c>
      <c r="E20" s="187">
        <v>96</v>
      </c>
      <c r="F20" s="187">
        <v>11</v>
      </c>
      <c r="G20" s="188">
        <f t="shared" si="4"/>
        <v>107</v>
      </c>
      <c r="H20" s="188">
        <f t="shared" si="1"/>
        <v>98</v>
      </c>
      <c r="I20" s="188">
        <f t="shared" si="2"/>
        <v>13</v>
      </c>
      <c r="J20" s="188">
        <f t="shared" si="5"/>
        <v>111</v>
      </c>
      <c r="K20" s="215" t="s">
        <v>357</v>
      </c>
    </row>
    <row r="21" spans="1:11" s="5" customFormat="1" ht="21" customHeight="1" thickBot="1" x14ac:dyDescent="0.25">
      <c r="A21" s="63" t="s">
        <v>735</v>
      </c>
      <c r="B21" s="189">
        <v>0</v>
      </c>
      <c r="C21" s="189">
        <v>0</v>
      </c>
      <c r="D21" s="190">
        <f t="shared" si="3"/>
        <v>0</v>
      </c>
      <c r="E21" s="189">
        <v>20</v>
      </c>
      <c r="F21" s="189">
        <v>2</v>
      </c>
      <c r="G21" s="190">
        <f t="shared" si="4"/>
        <v>22</v>
      </c>
      <c r="H21" s="190">
        <f t="shared" si="1"/>
        <v>20</v>
      </c>
      <c r="I21" s="190">
        <f t="shared" si="2"/>
        <v>2</v>
      </c>
      <c r="J21" s="190">
        <f t="shared" si="5"/>
        <v>22</v>
      </c>
      <c r="K21" s="216" t="s">
        <v>356</v>
      </c>
    </row>
    <row r="22" spans="1:11" s="5" customFormat="1" ht="21" customHeight="1" thickBot="1" x14ac:dyDescent="0.25">
      <c r="A22" s="64" t="s">
        <v>736</v>
      </c>
      <c r="B22" s="187">
        <v>0</v>
      </c>
      <c r="C22" s="187">
        <v>0</v>
      </c>
      <c r="D22" s="188">
        <f t="shared" si="3"/>
        <v>0</v>
      </c>
      <c r="E22" s="187">
        <v>22</v>
      </c>
      <c r="F22" s="187">
        <v>0</v>
      </c>
      <c r="G22" s="188">
        <f t="shared" si="4"/>
        <v>22</v>
      </c>
      <c r="H22" s="188">
        <f t="shared" si="1"/>
        <v>22</v>
      </c>
      <c r="I22" s="188">
        <f t="shared" si="2"/>
        <v>0</v>
      </c>
      <c r="J22" s="188">
        <f t="shared" si="5"/>
        <v>22</v>
      </c>
      <c r="K22" s="215" t="s">
        <v>358</v>
      </c>
    </row>
    <row r="23" spans="1:11" s="5" customFormat="1" ht="21" customHeight="1" thickBot="1" x14ac:dyDescent="0.25">
      <c r="A23" s="63" t="s">
        <v>737</v>
      </c>
      <c r="B23" s="189">
        <v>0</v>
      </c>
      <c r="C23" s="189">
        <v>0</v>
      </c>
      <c r="D23" s="190">
        <f t="shared" si="3"/>
        <v>0</v>
      </c>
      <c r="E23" s="189">
        <v>0</v>
      </c>
      <c r="F23" s="189">
        <v>0</v>
      </c>
      <c r="G23" s="190">
        <f t="shared" si="4"/>
        <v>0</v>
      </c>
      <c r="H23" s="190">
        <f t="shared" si="1"/>
        <v>0</v>
      </c>
      <c r="I23" s="190">
        <f t="shared" si="2"/>
        <v>0</v>
      </c>
      <c r="J23" s="190">
        <f t="shared" si="5"/>
        <v>0</v>
      </c>
      <c r="K23" s="216" t="s">
        <v>359</v>
      </c>
    </row>
    <row r="24" spans="1:11" s="38" customFormat="1" ht="21" customHeight="1" thickBot="1" x14ac:dyDescent="0.25">
      <c r="A24" s="64" t="s">
        <v>738</v>
      </c>
      <c r="B24" s="187">
        <v>0</v>
      </c>
      <c r="C24" s="187">
        <v>0</v>
      </c>
      <c r="D24" s="188">
        <f t="shared" si="3"/>
        <v>0</v>
      </c>
      <c r="E24" s="187">
        <v>11</v>
      </c>
      <c r="F24" s="187">
        <v>0</v>
      </c>
      <c r="G24" s="188">
        <f t="shared" si="4"/>
        <v>11</v>
      </c>
      <c r="H24" s="188">
        <f t="shared" si="1"/>
        <v>11</v>
      </c>
      <c r="I24" s="188">
        <f t="shared" si="2"/>
        <v>0</v>
      </c>
      <c r="J24" s="188">
        <f t="shared" si="5"/>
        <v>11</v>
      </c>
      <c r="K24" s="215" t="s">
        <v>360</v>
      </c>
    </row>
    <row r="25" spans="1:11" s="5" customFormat="1" ht="21" customHeight="1" thickBot="1" x14ac:dyDescent="0.25">
      <c r="A25" s="63" t="s">
        <v>739</v>
      </c>
      <c r="B25" s="189">
        <v>0</v>
      </c>
      <c r="C25" s="189">
        <v>0</v>
      </c>
      <c r="D25" s="190">
        <f t="shared" si="3"/>
        <v>0</v>
      </c>
      <c r="E25" s="189">
        <v>0</v>
      </c>
      <c r="F25" s="189">
        <v>0</v>
      </c>
      <c r="G25" s="190">
        <f t="shared" si="4"/>
        <v>0</v>
      </c>
      <c r="H25" s="190">
        <f t="shared" si="1"/>
        <v>0</v>
      </c>
      <c r="I25" s="190">
        <f t="shared" si="2"/>
        <v>0</v>
      </c>
      <c r="J25" s="190">
        <f t="shared" si="5"/>
        <v>0</v>
      </c>
      <c r="K25" s="216" t="s">
        <v>361</v>
      </c>
    </row>
    <row r="26" spans="1:11" s="5" customFormat="1" ht="21" customHeight="1" thickBot="1" x14ac:dyDescent="0.25">
      <c r="A26" s="64" t="s">
        <v>740</v>
      </c>
      <c r="B26" s="187">
        <v>1</v>
      </c>
      <c r="C26" s="187">
        <v>0</v>
      </c>
      <c r="D26" s="188">
        <f t="shared" si="3"/>
        <v>1</v>
      </c>
      <c r="E26" s="187">
        <v>9</v>
      </c>
      <c r="F26" s="187">
        <v>0</v>
      </c>
      <c r="G26" s="188">
        <f t="shared" si="4"/>
        <v>9</v>
      </c>
      <c r="H26" s="188">
        <f t="shared" si="1"/>
        <v>10</v>
      </c>
      <c r="I26" s="188">
        <f t="shared" si="2"/>
        <v>0</v>
      </c>
      <c r="J26" s="188">
        <f t="shared" si="5"/>
        <v>10</v>
      </c>
      <c r="K26" s="215" t="s">
        <v>362</v>
      </c>
    </row>
    <row r="27" spans="1:11" s="5" customFormat="1" ht="21" customHeight="1" thickBot="1" x14ac:dyDescent="0.25">
      <c r="A27" s="63" t="s">
        <v>83</v>
      </c>
      <c r="B27" s="189">
        <v>0</v>
      </c>
      <c r="C27" s="189">
        <v>0</v>
      </c>
      <c r="D27" s="190">
        <f t="shared" si="3"/>
        <v>0</v>
      </c>
      <c r="E27" s="189">
        <v>10</v>
      </c>
      <c r="F27" s="189">
        <v>2</v>
      </c>
      <c r="G27" s="190">
        <f t="shared" si="4"/>
        <v>12</v>
      </c>
      <c r="H27" s="190">
        <f t="shared" si="1"/>
        <v>10</v>
      </c>
      <c r="I27" s="190">
        <f t="shared" si="2"/>
        <v>2</v>
      </c>
      <c r="J27" s="190">
        <f t="shared" si="5"/>
        <v>12</v>
      </c>
      <c r="K27" s="216" t="s">
        <v>363</v>
      </c>
    </row>
    <row r="28" spans="1:11" s="5" customFormat="1" ht="21" customHeight="1" thickBot="1" x14ac:dyDescent="0.25">
      <c r="A28" s="64" t="s">
        <v>82</v>
      </c>
      <c r="B28" s="187">
        <v>0</v>
      </c>
      <c r="C28" s="187">
        <v>0</v>
      </c>
      <c r="D28" s="188">
        <f t="shared" si="3"/>
        <v>0</v>
      </c>
      <c r="E28" s="187">
        <v>4</v>
      </c>
      <c r="F28" s="187">
        <v>1</v>
      </c>
      <c r="G28" s="188">
        <f t="shared" si="4"/>
        <v>5</v>
      </c>
      <c r="H28" s="188">
        <f t="shared" si="1"/>
        <v>4</v>
      </c>
      <c r="I28" s="188">
        <f t="shared" si="2"/>
        <v>1</v>
      </c>
      <c r="J28" s="188">
        <f t="shared" si="5"/>
        <v>5</v>
      </c>
      <c r="K28" s="215" t="s">
        <v>364</v>
      </c>
    </row>
    <row r="29" spans="1:11" s="5" customFormat="1" ht="21" customHeight="1" thickBot="1" x14ac:dyDescent="0.25">
      <c r="A29" s="63" t="s">
        <v>741</v>
      </c>
      <c r="B29" s="189">
        <v>2</v>
      </c>
      <c r="C29" s="189">
        <v>0</v>
      </c>
      <c r="D29" s="190">
        <f t="shared" si="3"/>
        <v>2</v>
      </c>
      <c r="E29" s="189">
        <v>2</v>
      </c>
      <c r="F29" s="189">
        <v>0</v>
      </c>
      <c r="G29" s="190">
        <f t="shared" si="4"/>
        <v>2</v>
      </c>
      <c r="H29" s="190">
        <f t="shared" si="1"/>
        <v>4</v>
      </c>
      <c r="I29" s="190">
        <f t="shared" si="2"/>
        <v>0</v>
      </c>
      <c r="J29" s="190">
        <f t="shared" si="5"/>
        <v>4</v>
      </c>
      <c r="K29" s="216" t="s">
        <v>365</v>
      </c>
    </row>
    <row r="30" spans="1:11" s="5" customFormat="1" ht="21" customHeight="1" thickBot="1" x14ac:dyDescent="0.25">
      <c r="A30" s="64" t="s">
        <v>742</v>
      </c>
      <c r="B30" s="187">
        <v>0</v>
      </c>
      <c r="C30" s="187">
        <v>0</v>
      </c>
      <c r="D30" s="188">
        <f t="shared" si="3"/>
        <v>0</v>
      </c>
      <c r="E30" s="187">
        <v>9</v>
      </c>
      <c r="F30" s="187">
        <v>0</v>
      </c>
      <c r="G30" s="188">
        <f t="shared" si="4"/>
        <v>9</v>
      </c>
      <c r="H30" s="188">
        <f t="shared" si="1"/>
        <v>9</v>
      </c>
      <c r="I30" s="188">
        <f t="shared" si="2"/>
        <v>0</v>
      </c>
      <c r="J30" s="188">
        <f t="shared" si="5"/>
        <v>9</v>
      </c>
      <c r="K30" s="215" t="s">
        <v>366</v>
      </c>
    </row>
    <row r="31" spans="1:11" s="39" customFormat="1" ht="21" customHeight="1" thickBot="1" x14ac:dyDescent="0.25">
      <c r="A31" s="63" t="s">
        <v>743</v>
      </c>
      <c r="B31" s="189">
        <v>0</v>
      </c>
      <c r="C31" s="189">
        <v>0</v>
      </c>
      <c r="D31" s="190">
        <f t="shared" si="3"/>
        <v>0</v>
      </c>
      <c r="E31" s="189">
        <v>17</v>
      </c>
      <c r="F31" s="189">
        <v>0</v>
      </c>
      <c r="G31" s="190">
        <f t="shared" si="4"/>
        <v>17</v>
      </c>
      <c r="H31" s="190">
        <f t="shared" si="1"/>
        <v>17</v>
      </c>
      <c r="I31" s="190">
        <f t="shared" si="2"/>
        <v>0</v>
      </c>
      <c r="J31" s="190">
        <f t="shared" si="5"/>
        <v>17</v>
      </c>
      <c r="K31" s="216" t="s">
        <v>367</v>
      </c>
    </row>
    <row r="32" spans="1:11" s="38" customFormat="1" ht="21" customHeight="1" thickBot="1" x14ac:dyDescent="0.25">
      <c r="A32" s="64" t="s">
        <v>744</v>
      </c>
      <c r="B32" s="187">
        <v>0</v>
      </c>
      <c r="C32" s="187">
        <v>0</v>
      </c>
      <c r="D32" s="188">
        <f t="shared" si="3"/>
        <v>0</v>
      </c>
      <c r="E32" s="187">
        <v>3</v>
      </c>
      <c r="F32" s="187">
        <v>2</v>
      </c>
      <c r="G32" s="188">
        <f t="shared" si="4"/>
        <v>5</v>
      </c>
      <c r="H32" s="188">
        <f t="shared" si="1"/>
        <v>3</v>
      </c>
      <c r="I32" s="188">
        <f t="shared" si="2"/>
        <v>2</v>
      </c>
      <c r="J32" s="188">
        <f t="shared" si="5"/>
        <v>5</v>
      </c>
      <c r="K32" s="215" t="s">
        <v>368</v>
      </c>
    </row>
    <row r="33" spans="1:11" s="39" customFormat="1" ht="21" customHeight="1" thickBot="1" x14ac:dyDescent="0.25">
      <c r="A33" s="63" t="s">
        <v>745</v>
      </c>
      <c r="B33" s="189">
        <v>0</v>
      </c>
      <c r="C33" s="189">
        <v>0</v>
      </c>
      <c r="D33" s="190">
        <f t="shared" si="3"/>
        <v>0</v>
      </c>
      <c r="E33" s="189">
        <v>4</v>
      </c>
      <c r="F33" s="189">
        <v>4</v>
      </c>
      <c r="G33" s="190">
        <f t="shared" si="4"/>
        <v>8</v>
      </c>
      <c r="H33" s="190">
        <f t="shared" si="1"/>
        <v>4</v>
      </c>
      <c r="I33" s="190">
        <f t="shared" si="2"/>
        <v>4</v>
      </c>
      <c r="J33" s="190">
        <f t="shared" si="5"/>
        <v>8</v>
      </c>
      <c r="K33" s="216" t="s">
        <v>369</v>
      </c>
    </row>
    <row r="34" spans="1:11" s="38" customFormat="1" ht="21" customHeight="1" thickBot="1" x14ac:dyDescent="0.25">
      <c r="A34" s="64" t="s">
        <v>746</v>
      </c>
      <c r="B34" s="187">
        <v>0</v>
      </c>
      <c r="C34" s="187">
        <v>0</v>
      </c>
      <c r="D34" s="188">
        <f t="shared" si="3"/>
        <v>0</v>
      </c>
      <c r="E34" s="187">
        <v>8</v>
      </c>
      <c r="F34" s="187">
        <v>0</v>
      </c>
      <c r="G34" s="188">
        <f t="shared" si="4"/>
        <v>8</v>
      </c>
      <c r="H34" s="188">
        <f t="shared" si="1"/>
        <v>8</v>
      </c>
      <c r="I34" s="188">
        <f t="shared" si="2"/>
        <v>0</v>
      </c>
      <c r="J34" s="188">
        <f t="shared" si="5"/>
        <v>8</v>
      </c>
      <c r="K34" s="215" t="s">
        <v>370</v>
      </c>
    </row>
    <row r="35" spans="1:11" s="39" customFormat="1" ht="21" customHeight="1" thickBot="1" x14ac:dyDescent="0.25">
      <c r="A35" s="555" t="s">
        <v>642</v>
      </c>
      <c r="B35" s="189">
        <v>0</v>
      </c>
      <c r="C35" s="189">
        <v>0</v>
      </c>
      <c r="D35" s="190">
        <f t="shared" si="3"/>
        <v>0</v>
      </c>
      <c r="E35" s="189">
        <v>12</v>
      </c>
      <c r="F35" s="189">
        <v>5</v>
      </c>
      <c r="G35" s="190">
        <f t="shared" si="4"/>
        <v>17</v>
      </c>
      <c r="H35" s="190">
        <f t="shared" si="1"/>
        <v>12</v>
      </c>
      <c r="I35" s="190">
        <f t="shared" si="2"/>
        <v>5</v>
      </c>
      <c r="J35" s="190">
        <f t="shared" si="5"/>
        <v>17</v>
      </c>
      <c r="K35" s="216" t="s">
        <v>125</v>
      </c>
    </row>
    <row r="36" spans="1:11" s="38" customFormat="1" ht="21" customHeight="1" thickBot="1" x14ac:dyDescent="0.25">
      <c r="A36" s="64" t="s">
        <v>747</v>
      </c>
      <c r="B36" s="187">
        <v>0</v>
      </c>
      <c r="C36" s="187">
        <v>0</v>
      </c>
      <c r="D36" s="188">
        <f t="shared" si="3"/>
        <v>0</v>
      </c>
      <c r="E36" s="187">
        <v>13</v>
      </c>
      <c r="F36" s="187">
        <v>0</v>
      </c>
      <c r="G36" s="188">
        <f t="shared" si="4"/>
        <v>13</v>
      </c>
      <c r="H36" s="188">
        <f t="shared" si="1"/>
        <v>13</v>
      </c>
      <c r="I36" s="188">
        <f t="shared" si="2"/>
        <v>0</v>
      </c>
      <c r="J36" s="188">
        <f t="shared" si="5"/>
        <v>13</v>
      </c>
      <c r="K36" s="215" t="s">
        <v>371</v>
      </c>
    </row>
    <row r="37" spans="1:11" s="39" customFormat="1" ht="21" customHeight="1" x14ac:dyDescent="0.2">
      <c r="A37" s="555" t="s">
        <v>748</v>
      </c>
      <c r="B37" s="189">
        <v>0</v>
      </c>
      <c r="C37" s="189">
        <v>0</v>
      </c>
      <c r="D37" s="190">
        <f t="shared" si="3"/>
        <v>0</v>
      </c>
      <c r="E37" s="189">
        <v>14</v>
      </c>
      <c r="F37" s="189">
        <v>0</v>
      </c>
      <c r="G37" s="190">
        <f t="shared" si="4"/>
        <v>14</v>
      </c>
      <c r="H37" s="190">
        <f t="shared" si="1"/>
        <v>14</v>
      </c>
      <c r="I37" s="190">
        <f t="shared" si="2"/>
        <v>0</v>
      </c>
      <c r="J37" s="190">
        <f t="shared" si="5"/>
        <v>14</v>
      </c>
      <c r="K37" s="559" t="s">
        <v>372</v>
      </c>
    </row>
    <row r="38" spans="1:11" s="617" customFormat="1" ht="21" customHeight="1" x14ac:dyDescent="0.2">
      <c r="A38" s="615" t="s">
        <v>2</v>
      </c>
      <c r="B38" s="616">
        <f t="shared" ref="B38:J38" si="6">SUM(B10:B37)</f>
        <v>29</v>
      </c>
      <c r="C38" s="616">
        <f t="shared" si="6"/>
        <v>2</v>
      </c>
      <c r="D38" s="616">
        <f t="shared" si="6"/>
        <v>31</v>
      </c>
      <c r="E38" s="616">
        <f t="shared" si="6"/>
        <v>263</v>
      </c>
      <c r="F38" s="616">
        <f t="shared" si="6"/>
        <v>27</v>
      </c>
      <c r="G38" s="616">
        <f t="shared" si="6"/>
        <v>290</v>
      </c>
      <c r="H38" s="616">
        <f t="shared" si="6"/>
        <v>292</v>
      </c>
      <c r="I38" s="616">
        <f t="shared" si="6"/>
        <v>29</v>
      </c>
      <c r="J38" s="616">
        <f t="shared" si="6"/>
        <v>321</v>
      </c>
      <c r="K38" s="83" t="s">
        <v>3</v>
      </c>
    </row>
    <row r="39" spans="1:11" x14ac:dyDescent="0.2">
      <c r="B39" s="17"/>
    </row>
    <row r="40" spans="1:11" x14ac:dyDescent="0.2">
      <c r="B40" s="17"/>
    </row>
  </sheetData>
  <mergeCells count="21">
    <mergeCell ref="A2:K2"/>
    <mergeCell ref="E6:G6"/>
    <mergeCell ref="E7:G7"/>
    <mergeCell ref="C8:C9"/>
    <mergeCell ref="I8:I9"/>
    <mergeCell ref="A1:K1"/>
    <mergeCell ref="A3:K3"/>
    <mergeCell ref="A4:K4"/>
    <mergeCell ref="H7:J7"/>
    <mergeCell ref="D8:D9"/>
    <mergeCell ref="K6:K9"/>
    <mergeCell ref="H6:J6"/>
    <mergeCell ref="B6:D6"/>
    <mergeCell ref="F8:F9"/>
    <mergeCell ref="B7:D7"/>
    <mergeCell ref="A6:A9"/>
    <mergeCell ref="J8:J9"/>
    <mergeCell ref="B8:B9"/>
    <mergeCell ref="G8:G9"/>
    <mergeCell ref="H8:H9"/>
    <mergeCell ref="E8:E9"/>
  </mergeCells>
  <phoneticPr fontId="31" type="noConversion"/>
  <printOptions horizontalCentered="1" verticalCentered="1"/>
  <pageMargins left="0" right="0" top="0.39370078740157483" bottom="0" header="0" footer="0"/>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3"/>
  <sheetViews>
    <sheetView rightToLeft="1" view="pageBreakPreview" zoomScaleNormal="100" zoomScaleSheetLayoutView="100" workbookViewId="0">
      <selection activeCell="H10" sqref="H10"/>
    </sheetView>
  </sheetViews>
  <sheetFormatPr defaultColWidth="9.140625" defaultRowHeight="12.75" x14ac:dyDescent="0.2"/>
  <cols>
    <col min="1" max="1" width="26.7109375" style="10" customWidth="1"/>
    <col min="2" max="4" width="12.140625" style="10" customWidth="1"/>
    <col min="5" max="5" width="27" style="10" customWidth="1"/>
  </cols>
  <sheetData>
    <row r="1" spans="1:5" s="11" customFormat="1" ht="18" x14ac:dyDescent="0.25">
      <c r="A1" s="894" t="s">
        <v>453</v>
      </c>
      <c r="B1" s="895"/>
      <c r="C1" s="895"/>
      <c r="D1" s="895"/>
      <c r="E1" s="895"/>
    </row>
    <row r="2" spans="1:5" ht="18" customHeight="1" x14ac:dyDescent="0.2">
      <c r="A2" s="896" t="s">
        <v>791</v>
      </c>
      <c r="B2" s="897"/>
      <c r="C2" s="897"/>
      <c r="D2" s="897"/>
      <c r="E2" s="897"/>
    </row>
    <row r="3" spans="1:5" s="12" customFormat="1" ht="29.25" customHeight="1" x14ac:dyDescent="0.25">
      <c r="A3" s="898" t="s">
        <v>924</v>
      </c>
      <c r="B3" s="898"/>
      <c r="C3" s="898"/>
      <c r="D3" s="898"/>
      <c r="E3" s="898"/>
    </row>
    <row r="4" spans="1:5" s="12" customFormat="1" ht="15.75" x14ac:dyDescent="0.25">
      <c r="A4" s="899" t="s">
        <v>791</v>
      </c>
      <c r="B4" s="899"/>
      <c r="C4" s="899"/>
      <c r="D4" s="899"/>
      <c r="E4" s="899"/>
    </row>
    <row r="5" spans="1:5" s="12" customFormat="1" ht="5.0999999999999996" customHeight="1" x14ac:dyDescent="0.25">
      <c r="A5" s="309"/>
      <c r="B5" s="309"/>
      <c r="C5" s="309"/>
      <c r="D5" s="309"/>
      <c r="E5" s="309"/>
    </row>
    <row r="6" spans="1:5" ht="15.75" x14ac:dyDescent="0.2">
      <c r="A6" s="310" t="s">
        <v>133</v>
      </c>
      <c r="B6" s="311"/>
      <c r="C6" s="22"/>
      <c r="D6" s="22"/>
      <c r="E6" s="45" t="s">
        <v>134</v>
      </c>
    </row>
    <row r="7" spans="1:5" s="4" customFormat="1" ht="11.1" customHeight="1" x14ac:dyDescent="0.2">
      <c r="A7" s="900" t="s">
        <v>108</v>
      </c>
      <c r="B7" s="259"/>
      <c r="C7" s="259"/>
      <c r="D7" s="259"/>
      <c r="E7" s="903" t="s">
        <v>121</v>
      </c>
    </row>
    <row r="8" spans="1:5" s="4" customFormat="1" ht="11.1" customHeight="1" x14ac:dyDescent="0.2">
      <c r="A8" s="901"/>
      <c r="B8" s="260">
        <v>2020</v>
      </c>
      <c r="C8" s="260">
        <v>2021</v>
      </c>
      <c r="D8" s="260">
        <v>2022</v>
      </c>
      <c r="E8" s="904"/>
    </row>
    <row r="9" spans="1:5" s="4" customFormat="1" ht="11.1" customHeight="1" x14ac:dyDescent="0.2">
      <c r="A9" s="902"/>
      <c r="B9" s="273"/>
      <c r="C9" s="503"/>
      <c r="D9" s="503"/>
      <c r="E9" s="905"/>
    </row>
    <row r="10" spans="1:5" s="5" customFormat="1" ht="35.1" customHeight="1" thickBot="1" x14ac:dyDescent="0.25">
      <c r="A10" s="315" t="s">
        <v>643</v>
      </c>
      <c r="B10" s="318">
        <v>44</v>
      </c>
      <c r="C10" s="318">
        <v>52</v>
      </c>
      <c r="D10" s="318">
        <v>56</v>
      </c>
      <c r="E10" s="312" t="s">
        <v>566</v>
      </c>
    </row>
    <row r="11" spans="1:5" s="5" customFormat="1" ht="35.1" customHeight="1" thickBot="1" x14ac:dyDescent="0.25">
      <c r="A11" s="316" t="s">
        <v>567</v>
      </c>
      <c r="B11" s="319">
        <v>401</v>
      </c>
      <c r="C11" s="319">
        <v>494</v>
      </c>
      <c r="D11" s="319">
        <v>445</v>
      </c>
      <c r="E11" s="313" t="s">
        <v>454</v>
      </c>
    </row>
    <row r="12" spans="1:5" s="5" customFormat="1" ht="35.1" customHeight="1" x14ac:dyDescent="0.2">
      <c r="A12" s="317" t="s">
        <v>712</v>
      </c>
      <c r="B12" s="528">
        <v>153147</v>
      </c>
      <c r="C12" s="528">
        <v>232487</v>
      </c>
      <c r="D12" s="528">
        <v>84939</v>
      </c>
      <c r="E12" s="314" t="s">
        <v>713</v>
      </c>
    </row>
    <row r="13" spans="1:5" s="5" customFormat="1" x14ac:dyDescent="0.2">
      <c r="A13" s="554"/>
    </row>
    <row r="14" spans="1:5" s="5" customFormat="1" ht="15.75" x14ac:dyDescent="0.2">
      <c r="A14" s="261"/>
      <c r="B14" s="262"/>
      <c r="C14" s="262"/>
      <c r="D14" s="262"/>
      <c r="E14" s="263"/>
    </row>
    <row r="33" customFormat="1" x14ac:dyDescent="0.2"/>
  </sheetData>
  <mergeCells count="6">
    <mergeCell ref="A1:E1"/>
    <mergeCell ref="A2:E2"/>
    <mergeCell ref="A3:E3"/>
    <mergeCell ref="A4:E4"/>
    <mergeCell ref="A7:A9"/>
    <mergeCell ref="E7:E9"/>
  </mergeCells>
  <pageMargins left="0.70866141732283461" right="0.86614173228346458" top="3.2677165354330708"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28"/>
  <sheetViews>
    <sheetView rightToLeft="1" view="pageBreakPreview" zoomScaleNormal="100" zoomScaleSheetLayoutView="100" workbookViewId="0">
      <selection activeCell="E22" sqref="E22"/>
    </sheetView>
  </sheetViews>
  <sheetFormatPr defaultColWidth="9.140625" defaultRowHeight="12.75" x14ac:dyDescent="0.2"/>
  <cols>
    <col min="1" max="1" width="19.42578125" style="10" customWidth="1"/>
    <col min="2" max="7" width="8.28515625" style="10" customWidth="1"/>
    <col min="8" max="8" width="19.42578125" style="10" customWidth="1"/>
  </cols>
  <sheetData>
    <row r="1" spans="1:8" s="11" customFormat="1" ht="18" x14ac:dyDescent="0.25">
      <c r="A1" s="894" t="s">
        <v>455</v>
      </c>
      <c r="B1" s="895"/>
      <c r="C1" s="895"/>
      <c r="D1" s="895"/>
      <c r="E1" s="895"/>
      <c r="F1" s="895"/>
      <c r="G1" s="895"/>
      <c r="H1" s="895"/>
    </row>
    <row r="2" spans="1:8" s="11" customFormat="1" ht="18" x14ac:dyDescent="0.25">
      <c r="A2" s="896" t="s">
        <v>791</v>
      </c>
      <c r="B2" s="896"/>
      <c r="C2" s="896"/>
      <c r="D2" s="896"/>
      <c r="E2" s="896"/>
      <c r="F2" s="896"/>
      <c r="G2" s="896"/>
      <c r="H2" s="896"/>
    </row>
    <row r="3" spans="1:8" s="12" customFormat="1" ht="33.75" customHeight="1" x14ac:dyDescent="0.25">
      <c r="A3" s="898" t="s">
        <v>808</v>
      </c>
      <c r="B3" s="898"/>
      <c r="C3" s="898"/>
      <c r="D3" s="898"/>
      <c r="E3" s="898"/>
      <c r="F3" s="898"/>
      <c r="G3" s="898"/>
      <c r="H3" s="898"/>
    </row>
    <row r="4" spans="1:8" s="12" customFormat="1" ht="15.75" x14ac:dyDescent="0.25">
      <c r="A4" s="899" t="s">
        <v>791</v>
      </c>
      <c r="B4" s="899"/>
      <c r="C4" s="899"/>
      <c r="D4" s="899"/>
      <c r="E4" s="899"/>
      <c r="F4" s="899"/>
      <c r="G4" s="899"/>
      <c r="H4" s="899"/>
    </row>
    <row r="5" spans="1:8" s="12" customFormat="1" ht="5.0999999999999996" customHeight="1" x14ac:dyDescent="0.25">
      <c r="A5" s="320"/>
      <c r="B5" s="320"/>
      <c r="C5" s="320"/>
      <c r="D5" s="320"/>
      <c r="E5" s="320"/>
      <c r="F5" s="320"/>
      <c r="G5" s="320"/>
      <c r="H5" s="320"/>
    </row>
    <row r="6" spans="1:8" ht="15.75" x14ac:dyDescent="0.2">
      <c r="A6" s="321" t="s">
        <v>135</v>
      </c>
      <c r="B6" s="311"/>
      <c r="C6" s="311"/>
      <c r="D6" s="311"/>
      <c r="E6" s="311"/>
      <c r="F6" s="311"/>
      <c r="G6" s="311"/>
      <c r="H6" s="322" t="s">
        <v>136</v>
      </c>
    </row>
    <row r="7" spans="1:8" s="4" customFormat="1" ht="30" customHeight="1" thickBot="1" x14ac:dyDescent="0.25">
      <c r="A7" s="906" t="s">
        <v>108</v>
      </c>
      <c r="B7" s="914">
        <v>2020</v>
      </c>
      <c r="C7" s="915"/>
      <c r="D7" s="914">
        <v>2021</v>
      </c>
      <c r="E7" s="915"/>
      <c r="F7" s="914">
        <v>2022</v>
      </c>
      <c r="G7" s="915"/>
      <c r="H7" s="909" t="s">
        <v>121</v>
      </c>
    </row>
    <row r="8" spans="1:8" s="4" customFormat="1" ht="27.75" customHeight="1" thickBot="1" x14ac:dyDescent="0.25">
      <c r="A8" s="907"/>
      <c r="B8" s="912" t="s">
        <v>644</v>
      </c>
      <c r="C8" s="912" t="s">
        <v>462</v>
      </c>
      <c r="D8" s="912" t="s">
        <v>644</v>
      </c>
      <c r="E8" s="912" t="s">
        <v>462</v>
      </c>
      <c r="F8" s="912" t="s">
        <v>644</v>
      </c>
      <c r="G8" s="912" t="s">
        <v>462</v>
      </c>
      <c r="H8" s="910"/>
    </row>
    <row r="9" spans="1:8" s="4" customFormat="1" x14ac:dyDescent="0.2">
      <c r="A9" s="908"/>
      <c r="B9" s="913"/>
      <c r="C9" s="913"/>
      <c r="D9" s="913"/>
      <c r="E9" s="913"/>
      <c r="F9" s="913"/>
      <c r="G9" s="913"/>
      <c r="H9" s="911"/>
    </row>
    <row r="10" spans="1:8" s="5" customFormat="1" ht="30" customHeight="1" thickBot="1" x14ac:dyDescent="0.25">
      <c r="A10" s="315" t="s">
        <v>456</v>
      </c>
      <c r="B10" s="328">
        <v>25</v>
      </c>
      <c r="C10" s="328">
        <v>177</v>
      </c>
      <c r="D10" s="328">
        <v>27</v>
      </c>
      <c r="E10" s="328">
        <v>240</v>
      </c>
      <c r="F10" s="328">
        <v>29</v>
      </c>
      <c r="G10" s="328">
        <v>162</v>
      </c>
      <c r="H10" s="312" t="s">
        <v>457</v>
      </c>
    </row>
    <row r="11" spans="1:8" s="5" customFormat="1" ht="30" customHeight="1" thickBot="1" x14ac:dyDescent="0.25">
      <c r="A11" s="316" t="s">
        <v>458</v>
      </c>
      <c r="B11" s="329">
        <v>18</v>
      </c>
      <c r="C11" s="329">
        <v>221</v>
      </c>
      <c r="D11" s="329">
        <v>23</v>
      </c>
      <c r="E11" s="329">
        <v>244</v>
      </c>
      <c r="F11" s="329">
        <v>23</v>
      </c>
      <c r="G11" s="329">
        <v>278</v>
      </c>
      <c r="H11" s="326" t="s">
        <v>459</v>
      </c>
    </row>
    <row r="12" spans="1:8" s="5" customFormat="1" ht="30" customHeight="1" x14ac:dyDescent="0.2">
      <c r="A12" s="325" t="s">
        <v>460</v>
      </c>
      <c r="B12" s="330">
        <v>1</v>
      </c>
      <c r="C12" s="330">
        <v>3</v>
      </c>
      <c r="D12" s="330">
        <v>2</v>
      </c>
      <c r="E12" s="330">
        <v>10</v>
      </c>
      <c r="F12" s="330">
        <v>4</v>
      </c>
      <c r="G12" s="330">
        <v>5</v>
      </c>
      <c r="H12" s="327" t="s">
        <v>461</v>
      </c>
    </row>
    <row r="13" spans="1:8" s="5" customFormat="1" ht="30" customHeight="1" x14ac:dyDescent="0.2">
      <c r="A13" s="323" t="s">
        <v>2</v>
      </c>
      <c r="B13" s="331">
        <f t="shared" ref="B13:G13" si="0">SUM(B10:B12)</f>
        <v>44</v>
      </c>
      <c r="C13" s="331">
        <f t="shared" si="0"/>
        <v>401</v>
      </c>
      <c r="D13" s="331">
        <f t="shared" si="0"/>
        <v>52</v>
      </c>
      <c r="E13" s="331">
        <f t="shared" si="0"/>
        <v>494</v>
      </c>
      <c r="F13" s="331">
        <f t="shared" si="0"/>
        <v>56</v>
      </c>
      <c r="G13" s="331">
        <f t="shared" si="0"/>
        <v>445</v>
      </c>
      <c r="H13" s="324" t="s">
        <v>3</v>
      </c>
    </row>
    <row r="28" customFormat="1" x14ac:dyDescent="0.2"/>
  </sheetData>
  <mergeCells count="15">
    <mergeCell ref="A1:H1"/>
    <mergeCell ref="A2:H2"/>
    <mergeCell ref="A3:H3"/>
    <mergeCell ref="A4:H4"/>
    <mergeCell ref="A7:A9"/>
    <mergeCell ref="H7:H9"/>
    <mergeCell ref="B8:B9"/>
    <mergeCell ref="C8:C9"/>
    <mergeCell ref="F8:F9"/>
    <mergeCell ref="G8:G9"/>
    <mergeCell ref="B7:C7"/>
    <mergeCell ref="F7:G7"/>
    <mergeCell ref="D7:E7"/>
    <mergeCell ref="D8:D9"/>
    <mergeCell ref="E8:E9"/>
  </mergeCells>
  <printOptions horizontalCentered="1" verticalCentered="1"/>
  <pageMargins left="0.70866141732283472" right="0.74803149606299213" top="0.70866141732283472"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37"/>
  <sheetViews>
    <sheetView rightToLeft="1" view="pageBreakPreview" zoomScaleNormal="100" zoomScaleSheetLayoutView="100" workbookViewId="0">
      <selection activeCell="B15" sqref="B15"/>
    </sheetView>
  </sheetViews>
  <sheetFormatPr defaultRowHeight="15.75" x14ac:dyDescent="0.2"/>
  <cols>
    <col min="1" max="1" width="27.7109375" style="270" customWidth="1"/>
    <col min="2" max="4" width="21.140625" style="270" customWidth="1"/>
    <col min="5" max="5" width="27.7109375" style="270" customWidth="1"/>
    <col min="6" max="6" width="24" style="271" customWidth="1"/>
    <col min="7" max="249" width="9.140625" style="271"/>
    <col min="250" max="250" width="22.7109375" style="271" customWidth="1"/>
    <col min="251" max="251" width="11.28515625" style="271" customWidth="1"/>
    <col min="252" max="259" width="8.7109375" style="271" customWidth="1"/>
    <col min="260" max="260" width="22.7109375" style="271" customWidth="1"/>
    <col min="261" max="505" width="9.140625" style="271"/>
    <col min="506" max="506" width="22.7109375" style="271" customWidth="1"/>
    <col min="507" max="507" width="11.28515625" style="271" customWidth="1"/>
    <col min="508" max="515" width="8.7109375" style="271" customWidth="1"/>
    <col min="516" max="516" width="22.7109375" style="271" customWidth="1"/>
    <col min="517" max="761" width="9.140625" style="271"/>
    <col min="762" max="762" width="22.7109375" style="271" customWidth="1"/>
    <col min="763" max="763" width="11.28515625" style="271" customWidth="1"/>
    <col min="764" max="771" width="8.7109375" style="271" customWidth="1"/>
    <col min="772" max="772" width="22.7109375" style="271" customWidth="1"/>
    <col min="773" max="1017" width="9.140625" style="271"/>
    <col min="1018" max="1018" width="22.7109375" style="271" customWidth="1"/>
    <col min="1019" max="1019" width="11.28515625" style="271" customWidth="1"/>
    <col min="1020" max="1027" width="8.7109375" style="271" customWidth="1"/>
    <col min="1028" max="1028" width="22.7109375" style="271" customWidth="1"/>
    <col min="1029" max="1273" width="9.140625" style="271"/>
    <col min="1274" max="1274" width="22.7109375" style="271" customWidth="1"/>
    <col min="1275" max="1275" width="11.28515625" style="271" customWidth="1"/>
    <col min="1276" max="1283" width="8.7109375" style="271" customWidth="1"/>
    <col min="1284" max="1284" width="22.7109375" style="271" customWidth="1"/>
    <col min="1285" max="1529" width="9.140625" style="271"/>
    <col min="1530" max="1530" width="22.7109375" style="271" customWidth="1"/>
    <col min="1531" max="1531" width="11.28515625" style="271" customWidth="1"/>
    <col min="1532" max="1539" width="8.7109375" style="271" customWidth="1"/>
    <col min="1540" max="1540" width="22.7109375" style="271" customWidth="1"/>
    <col min="1541" max="1785" width="9.140625" style="271"/>
    <col min="1786" max="1786" width="22.7109375" style="271" customWidth="1"/>
    <col min="1787" max="1787" width="11.28515625" style="271" customWidth="1"/>
    <col min="1788" max="1795" width="8.7109375" style="271" customWidth="1"/>
    <col min="1796" max="1796" width="22.7109375" style="271" customWidth="1"/>
    <col min="1797" max="2041" width="9.140625" style="271"/>
    <col min="2042" max="2042" width="22.7109375" style="271" customWidth="1"/>
    <col min="2043" max="2043" width="11.28515625" style="271" customWidth="1"/>
    <col min="2044" max="2051" width="8.7109375" style="271" customWidth="1"/>
    <col min="2052" max="2052" width="22.7109375" style="271" customWidth="1"/>
    <col min="2053" max="2297" width="9.140625" style="271"/>
    <col min="2298" max="2298" width="22.7109375" style="271" customWidth="1"/>
    <col min="2299" max="2299" width="11.28515625" style="271" customWidth="1"/>
    <col min="2300" max="2307" width="8.7109375" style="271" customWidth="1"/>
    <col min="2308" max="2308" width="22.7109375" style="271" customWidth="1"/>
    <col min="2309" max="2553" width="9.140625" style="271"/>
    <col min="2554" max="2554" width="22.7109375" style="271" customWidth="1"/>
    <col min="2555" max="2555" width="11.28515625" style="271" customWidth="1"/>
    <col min="2556" max="2563" width="8.7109375" style="271" customWidth="1"/>
    <col min="2564" max="2564" width="22.7109375" style="271" customWidth="1"/>
    <col min="2565" max="2809" width="9.140625" style="271"/>
    <col min="2810" max="2810" width="22.7109375" style="271" customWidth="1"/>
    <col min="2811" max="2811" width="11.28515625" style="271" customWidth="1"/>
    <col min="2812" max="2819" width="8.7109375" style="271" customWidth="1"/>
    <col min="2820" max="2820" width="22.7109375" style="271" customWidth="1"/>
    <col min="2821" max="3065" width="9.140625" style="271"/>
    <col min="3066" max="3066" width="22.7109375" style="271" customWidth="1"/>
    <col min="3067" max="3067" width="11.28515625" style="271" customWidth="1"/>
    <col min="3068" max="3075" width="8.7109375" style="271" customWidth="1"/>
    <col min="3076" max="3076" width="22.7109375" style="271" customWidth="1"/>
    <col min="3077" max="3321" width="9.140625" style="271"/>
    <col min="3322" max="3322" width="22.7109375" style="271" customWidth="1"/>
    <col min="3323" max="3323" width="11.28515625" style="271" customWidth="1"/>
    <col min="3324" max="3331" width="8.7109375" style="271" customWidth="1"/>
    <col min="3332" max="3332" width="22.7109375" style="271" customWidth="1"/>
    <col min="3333" max="3577" width="9.140625" style="271"/>
    <col min="3578" max="3578" width="22.7109375" style="271" customWidth="1"/>
    <col min="3579" max="3579" width="11.28515625" style="271" customWidth="1"/>
    <col min="3580" max="3587" width="8.7109375" style="271" customWidth="1"/>
    <col min="3588" max="3588" width="22.7109375" style="271" customWidth="1"/>
    <col min="3589" max="3833" width="9.140625" style="271"/>
    <col min="3834" max="3834" width="22.7109375" style="271" customWidth="1"/>
    <col min="3835" max="3835" width="11.28515625" style="271" customWidth="1"/>
    <col min="3836" max="3843" width="8.7109375" style="271" customWidth="1"/>
    <col min="3844" max="3844" width="22.7109375" style="271" customWidth="1"/>
    <col min="3845" max="4089" width="9.140625" style="271"/>
    <col min="4090" max="4090" width="22.7109375" style="271" customWidth="1"/>
    <col min="4091" max="4091" width="11.28515625" style="271" customWidth="1"/>
    <col min="4092" max="4099" width="8.7109375" style="271" customWidth="1"/>
    <col min="4100" max="4100" width="22.7109375" style="271" customWidth="1"/>
    <col min="4101" max="4345" width="9.140625" style="271"/>
    <col min="4346" max="4346" width="22.7109375" style="271" customWidth="1"/>
    <col min="4347" max="4347" width="11.28515625" style="271" customWidth="1"/>
    <col min="4348" max="4355" width="8.7109375" style="271" customWidth="1"/>
    <col min="4356" max="4356" width="22.7109375" style="271" customWidth="1"/>
    <col min="4357" max="4601" width="9.140625" style="271"/>
    <col min="4602" max="4602" width="22.7109375" style="271" customWidth="1"/>
    <col min="4603" max="4603" width="11.28515625" style="271" customWidth="1"/>
    <col min="4604" max="4611" width="8.7109375" style="271" customWidth="1"/>
    <col min="4612" max="4612" width="22.7109375" style="271" customWidth="1"/>
    <col min="4613" max="4857" width="9.140625" style="271"/>
    <col min="4858" max="4858" width="22.7109375" style="271" customWidth="1"/>
    <col min="4859" max="4859" width="11.28515625" style="271" customWidth="1"/>
    <col min="4860" max="4867" width="8.7109375" style="271" customWidth="1"/>
    <col min="4868" max="4868" width="22.7109375" style="271" customWidth="1"/>
    <col min="4869" max="5113" width="9.140625" style="271"/>
    <col min="5114" max="5114" width="22.7109375" style="271" customWidth="1"/>
    <col min="5115" max="5115" width="11.28515625" style="271" customWidth="1"/>
    <col min="5116" max="5123" width="8.7109375" style="271" customWidth="1"/>
    <col min="5124" max="5124" width="22.7109375" style="271" customWidth="1"/>
    <col min="5125" max="5369" width="9.140625" style="271"/>
    <col min="5370" max="5370" width="22.7109375" style="271" customWidth="1"/>
    <col min="5371" max="5371" width="11.28515625" style="271" customWidth="1"/>
    <col min="5372" max="5379" width="8.7109375" style="271" customWidth="1"/>
    <col min="5380" max="5380" width="22.7109375" style="271" customWidth="1"/>
    <col min="5381" max="5625" width="9.140625" style="271"/>
    <col min="5626" max="5626" width="22.7109375" style="271" customWidth="1"/>
    <col min="5627" max="5627" width="11.28515625" style="271" customWidth="1"/>
    <col min="5628" max="5635" width="8.7109375" style="271" customWidth="1"/>
    <col min="5636" max="5636" width="22.7109375" style="271" customWidth="1"/>
    <col min="5637" max="5881" width="9.140625" style="271"/>
    <col min="5882" max="5882" width="22.7109375" style="271" customWidth="1"/>
    <col min="5883" max="5883" width="11.28515625" style="271" customWidth="1"/>
    <col min="5884" max="5891" width="8.7109375" style="271" customWidth="1"/>
    <col min="5892" max="5892" width="22.7109375" style="271" customWidth="1"/>
    <col min="5893" max="6137" width="9.140625" style="271"/>
    <col min="6138" max="6138" width="22.7109375" style="271" customWidth="1"/>
    <col min="6139" max="6139" width="11.28515625" style="271" customWidth="1"/>
    <col min="6140" max="6147" width="8.7109375" style="271" customWidth="1"/>
    <col min="6148" max="6148" width="22.7109375" style="271" customWidth="1"/>
    <col min="6149" max="6393" width="9.140625" style="271"/>
    <col min="6394" max="6394" width="22.7109375" style="271" customWidth="1"/>
    <col min="6395" max="6395" width="11.28515625" style="271" customWidth="1"/>
    <col min="6396" max="6403" width="8.7109375" style="271" customWidth="1"/>
    <col min="6404" max="6404" width="22.7109375" style="271" customWidth="1"/>
    <col min="6405" max="6649" width="9.140625" style="271"/>
    <col min="6650" max="6650" width="22.7109375" style="271" customWidth="1"/>
    <col min="6651" max="6651" width="11.28515625" style="271" customWidth="1"/>
    <col min="6652" max="6659" width="8.7109375" style="271" customWidth="1"/>
    <col min="6660" max="6660" width="22.7109375" style="271" customWidth="1"/>
    <col min="6661" max="6905" width="9.140625" style="271"/>
    <col min="6906" max="6906" width="22.7109375" style="271" customWidth="1"/>
    <col min="6907" max="6907" width="11.28515625" style="271" customWidth="1"/>
    <col min="6908" max="6915" width="8.7109375" style="271" customWidth="1"/>
    <col min="6916" max="6916" width="22.7109375" style="271" customWidth="1"/>
    <col min="6917" max="7161" width="9.140625" style="271"/>
    <col min="7162" max="7162" width="22.7109375" style="271" customWidth="1"/>
    <col min="7163" max="7163" width="11.28515625" style="271" customWidth="1"/>
    <col min="7164" max="7171" width="8.7109375" style="271" customWidth="1"/>
    <col min="7172" max="7172" width="22.7109375" style="271" customWidth="1"/>
    <col min="7173" max="7417" width="9.140625" style="271"/>
    <col min="7418" max="7418" width="22.7109375" style="271" customWidth="1"/>
    <col min="7419" max="7419" width="11.28515625" style="271" customWidth="1"/>
    <col min="7420" max="7427" width="8.7109375" style="271" customWidth="1"/>
    <col min="7428" max="7428" width="22.7109375" style="271" customWidth="1"/>
    <col min="7429" max="7673" width="9.140625" style="271"/>
    <col min="7674" max="7674" width="22.7109375" style="271" customWidth="1"/>
    <col min="7675" max="7675" width="11.28515625" style="271" customWidth="1"/>
    <col min="7676" max="7683" width="8.7109375" style="271" customWidth="1"/>
    <col min="7684" max="7684" width="22.7109375" style="271" customWidth="1"/>
    <col min="7685" max="7929" width="9.140625" style="271"/>
    <col min="7930" max="7930" width="22.7109375" style="271" customWidth="1"/>
    <col min="7931" max="7931" width="11.28515625" style="271" customWidth="1"/>
    <col min="7932" max="7939" width="8.7109375" style="271" customWidth="1"/>
    <col min="7940" max="7940" width="22.7109375" style="271" customWidth="1"/>
    <col min="7941" max="8185" width="9.140625" style="271"/>
    <col min="8186" max="8186" width="22.7109375" style="271" customWidth="1"/>
    <col min="8187" max="8187" width="11.28515625" style="271" customWidth="1"/>
    <col min="8188" max="8195" width="8.7109375" style="271" customWidth="1"/>
    <col min="8196" max="8196" width="22.7109375" style="271" customWidth="1"/>
    <col min="8197" max="8441" width="9.140625" style="271"/>
    <col min="8442" max="8442" width="22.7109375" style="271" customWidth="1"/>
    <col min="8443" max="8443" width="11.28515625" style="271" customWidth="1"/>
    <col min="8444" max="8451" width="8.7109375" style="271" customWidth="1"/>
    <col min="8452" max="8452" width="22.7109375" style="271" customWidth="1"/>
    <col min="8453" max="8697" width="9.140625" style="271"/>
    <col min="8698" max="8698" width="22.7109375" style="271" customWidth="1"/>
    <col min="8699" max="8699" width="11.28515625" style="271" customWidth="1"/>
    <col min="8700" max="8707" width="8.7109375" style="271" customWidth="1"/>
    <col min="8708" max="8708" width="22.7109375" style="271" customWidth="1"/>
    <col min="8709" max="8953" width="9.140625" style="271"/>
    <col min="8954" max="8954" width="22.7109375" style="271" customWidth="1"/>
    <col min="8955" max="8955" width="11.28515625" style="271" customWidth="1"/>
    <col min="8956" max="8963" width="8.7109375" style="271" customWidth="1"/>
    <col min="8964" max="8964" width="22.7109375" style="271" customWidth="1"/>
    <col min="8965" max="9209" width="9.140625" style="271"/>
    <col min="9210" max="9210" width="22.7109375" style="271" customWidth="1"/>
    <col min="9211" max="9211" width="11.28515625" style="271" customWidth="1"/>
    <col min="9212" max="9219" width="8.7109375" style="271" customWidth="1"/>
    <col min="9220" max="9220" width="22.7109375" style="271" customWidth="1"/>
    <col min="9221" max="9465" width="9.140625" style="271"/>
    <col min="9466" max="9466" width="22.7109375" style="271" customWidth="1"/>
    <col min="9467" max="9467" width="11.28515625" style="271" customWidth="1"/>
    <col min="9468" max="9475" width="8.7109375" style="271" customWidth="1"/>
    <col min="9476" max="9476" width="22.7109375" style="271" customWidth="1"/>
    <col min="9477" max="9721" width="9.140625" style="271"/>
    <col min="9722" max="9722" width="22.7109375" style="271" customWidth="1"/>
    <col min="9723" max="9723" width="11.28515625" style="271" customWidth="1"/>
    <col min="9724" max="9731" width="8.7109375" style="271" customWidth="1"/>
    <col min="9732" max="9732" width="22.7109375" style="271" customWidth="1"/>
    <col min="9733" max="9977" width="9.140625" style="271"/>
    <col min="9978" max="9978" width="22.7109375" style="271" customWidth="1"/>
    <col min="9979" max="9979" width="11.28515625" style="271" customWidth="1"/>
    <col min="9980" max="9987" width="8.7109375" style="271" customWidth="1"/>
    <col min="9988" max="9988" width="22.7109375" style="271" customWidth="1"/>
    <col min="9989" max="10233" width="9.140625" style="271"/>
    <col min="10234" max="10234" width="22.7109375" style="271" customWidth="1"/>
    <col min="10235" max="10235" width="11.28515625" style="271" customWidth="1"/>
    <col min="10236" max="10243" width="8.7109375" style="271" customWidth="1"/>
    <col min="10244" max="10244" width="22.7109375" style="271" customWidth="1"/>
    <col min="10245" max="10489" width="9.140625" style="271"/>
    <col min="10490" max="10490" width="22.7109375" style="271" customWidth="1"/>
    <col min="10491" max="10491" width="11.28515625" style="271" customWidth="1"/>
    <col min="10492" max="10499" width="8.7109375" style="271" customWidth="1"/>
    <col min="10500" max="10500" width="22.7109375" style="271" customWidth="1"/>
    <col min="10501" max="10745" width="9.140625" style="271"/>
    <col min="10746" max="10746" width="22.7109375" style="271" customWidth="1"/>
    <col min="10747" max="10747" width="11.28515625" style="271" customWidth="1"/>
    <col min="10748" max="10755" width="8.7109375" style="271" customWidth="1"/>
    <col min="10756" max="10756" width="22.7109375" style="271" customWidth="1"/>
    <col min="10757" max="11001" width="9.140625" style="271"/>
    <col min="11002" max="11002" width="22.7109375" style="271" customWidth="1"/>
    <col min="11003" max="11003" width="11.28515625" style="271" customWidth="1"/>
    <col min="11004" max="11011" width="8.7109375" style="271" customWidth="1"/>
    <col min="11012" max="11012" width="22.7109375" style="271" customWidth="1"/>
    <col min="11013" max="11257" width="9.140625" style="271"/>
    <col min="11258" max="11258" width="22.7109375" style="271" customWidth="1"/>
    <col min="11259" max="11259" width="11.28515625" style="271" customWidth="1"/>
    <col min="11260" max="11267" width="8.7109375" style="271" customWidth="1"/>
    <col min="11268" max="11268" width="22.7109375" style="271" customWidth="1"/>
    <col min="11269" max="11513" width="9.140625" style="271"/>
    <col min="11514" max="11514" width="22.7109375" style="271" customWidth="1"/>
    <col min="11515" max="11515" width="11.28515625" style="271" customWidth="1"/>
    <col min="11516" max="11523" width="8.7109375" style="271" customWidth="1"/>
    <col min="11524" max="11524" width="22.7109375" style="271" customWidth="1"/>
    <col min="11525" max="11769" width="9.140625" style="271"/>
    <col min="11770" max="11770" width="22.7109375" style="271" customWidth="1"/>
    <col min="11771" max="11771" width="11.28515625" style="271" customWidth="1"/>
    <col min="11772" max="11779" width="8.7109375" style="271" customWidth="1"/>
    <col min="11780" max="11780" width="22.7109375" style="271" customWidth="1"/>
    <col min="11781" max="12025" width="9.140625" style="271"/>
    <col min="12026" max="12026" width="22.7109375" style="271" customWidth="1"/>
    <col min="12027" max="12027" width="11.28515625" style="271" customWidth="1"/>
    <col min="12028" max="12035" width="8.7109375" style="271" customWidth="1"/>
    <col min="12036" max="12036" width="22.7109375" style="271" customWidth="1"/>
    <col min="12037" max="12281" width="9.140625" style="271"/>
    <col min="12282" max="12282" width="22.7109375" style="271" customWidth="1"/>
    <col min="12283" max="12283" width="11.28515625" style="271" customWidth="1"/>
    <col min="12284" max="12291" width="8.7109375" style="271" customWidth="1"/>
    <col min="12292" max="12292" width="22.7109375" style="271" customWidth="1"/>
    <col min="12293" max="12537" width="9.140625" style="271"/>
    <col min="12538" max="12538" width="22.7109375" style="271" customWidth="1"/>
    <col min="12539" max="12539" width="11.28515625" style="271" customWidth="1"/>
    <col min="12540" max="12547" width="8.7109375" style="271" customWidth="1"/>
    <col min="12548" max="12548" width="22.7109375" style="271" customWidth="1"/>
    <col min="12549" max="12793" width="9.140625" style="271"/>
    <col min="12794" max="12794" width="22.7109375" style="271" customWidth="1"/>
    <col min="12795" max="12795" width="11.28515625" style="271" customWidth="1"/>
    <col min="12796" max="12803" width="8.7109375" style="271" customWidth="1"/>
    <col min="12804" max="12804" width="22.7109375" style="271" customWidth="1"/>
    <col min="12805" max="13049" width="9.140625" style="271"/>
    <col min="13050" max="13050" width="22.7109375" style="271" customWidth="1"/>
    <col min="13051" max="13051" width="11.28515625" style="271" customWidth="1"/>
    <col min="13052" max="13059" width="8.7109375" style="271" customWidth="1"/>
    <col min="13060" max="13060" width="22.7109375" style="271" customWidth="1"/>
    <col min="13061" max="13305" width="9.140625" style="271"/>
    <col min="13306" max="13306" width="22.7109375" style="271" customWidth="1"/>
    <col min="13307" max="13307" width="11.28515625" style="271" customWidth="1"/>
    <col min="13308" max="13315" width="8.7109375" style="271" customWidth="1"/>
    <col min="13316" max="13316" width="22.7109375" style="271" customWidth="1"/>
    <col min="13317" max="13561" width="9.140625" style="271"/>
    <col min="13562" max="13562" width="22.7109375" style="271" customWidth="1"/>
    <col min="13563" max="13563" width="11.28515625" style="271" customWidth="1"/>
    <col min="13564" max="13571" width="8.7109375" style="271" customWidth="1"/>
    <col min="13572" max="13572" width="22.7109375" style="271" customWidth="1"/>
    <col min="13573" max="13817" width="9.140625" style="271"/>
    <col min="13818" max="13818" width="22.7109375" style="271" customWidth="1"/>
    <col min="13819" max="13819" width="11.28515625" style="271" customWidth="1"/>
    <col min="13820" max="13827" width="8.7109375" style="271" customWidth="1"/>
    <col min="13828" max="13828" width="22.7109375" style="271" customWidth="1"/>
    <col min="13829" max="14073" width="9.140625" style="271"/>
    <col min="14074" max="14074" width="22.7109375" style="271" customWidth="1"/>
    <col min="14075" max="14075" width="11.28515625" style="271" customWidth="1"/>
    <col min="14076" max="14083" width="8.7109375" style="271" customWidth="1"/>
    <col min="14084" max="14084" width="22.7109375" style="271" customWidth="1"/>
    <col min="14085" max="14329" width="9.140625" style="271"/>
    <col min="14330" max="14330" width="22.7109375" style="271" customWidth="1"/>
    <col min="14331" max="14331" width="11.28515625" style="271" customWidth="1"/>
    <col min="14332" max="14339" width="8.7109375" style="271" customWidth="1"/>
    <col min="14340" max="14340" width="22.7109375" style="271" customWidth="1"/>
    <col min="14341" max="14585" width="9.140625" style="271"/>
    <col min="14586" max="14586" width="22.7109375" style="271" customWidth="1"/>
    <col min="14587" max="14587" width="11.28515625" style="271" customWidth="1"/>
    <col min="14588" max="14595" width="8.7109375" style="271" customWidth="1"/>
    <col min="14596" max="14596" width="22.7109375" style="271" customWidth="1"/>
    <col min="14597" max="14841" width="9.140625" style="271"/>
    <col min="14842" max="14842" width="22.7109375" style="271" customWidth="1"/>
    <col min="14843" max="14843" width="11.28515625" style="271" customWidth="1"/>
    <col min="14844" max="14851" width="8.7109375" style="271" customWidth="1"/>
    <col min="14852" max="14852" width="22.7109375" style="271" customWidth="1"/>
    <col min="14853" max="15097" width="9.140625" style="271"/>
    <col min="15098" max="15098" width="22.7109375" style="271" customWidth="1"/>
    <col min="15099" max="15099" width="11.28515625" style="271" customWidth="1"/>
    <col min="15100" max="15107" width="8.7109375" style="271" customWidth="1"/>
    <col min="15108" max="15108" width="22.7109375" style="271" customWidth="1"/>
    <col min="15109" max="15353" width="9.140625" style="271"/>
    <col min="15354" max="15354" width="22.7109375" style="271" customWidth="1"/>
    <col min="15355" max="15355" width="11.28515625" style="271" customWidth="1"/>
    <col min="15356" max="15363" width="8.7109375" style="271" customWidth="1"/>
    <col min="15364" max="15364" width="22.7109375" style="271" customWidth="1"/>
    <col min="15365" max="15609" width="9.140625" style="271"/>
    <col min="15610" max="15610" width="22.7109375" style="271" customWidth="1"/>
    <col min="15611" max="15611" width="11.28515625" style="271" customWidth="1"/>
    <col min="15612" max="15619" width="8.7109375" style="271" customWidth="1"/>
    <col min="15620" max="15620" width="22.7109375" style="271" customWidth="1"/>
    <col min="15621" max="15865" width="9.140625" style="271"/>
    <col min="15866" max="15866" width="22.7109375" style="271" customWidth="1"/>
    <col min="15867" max="15867" width="11.28515625" style="271" customWidth="1"/>
    <col min="15868" max="15875" width="8.7109375" style="271" customWidth="1"/>
    <col min="15876" max="15876" width="22.7109375" style="271" customWidth="1"/>
    <col min="15877" max="16121" width="9.140625" style="271"/>
    <col min="16122" max="16122" width="22.7109375" style="271" customWidth="1"/>
    <col min="16123" max="16123" width="11.28515625" style="271" customWidth="1"/>
    <col min="16124" max="16131" width="8.7109375" style="271" customWidth="1"/>
    <col min="16132" max="16132" width="22.7109375" style="271" customWidth="1"/>
    <col min="16133" max="16381" width="9.140625" style="271"/>
    <col min="16382" max="16384" width="8.85546875" style="271" customWidth="1"/>
  </cols>
  <sheetData>
    <row r="1" spans="1:7" s="18" customFormat="1" ht="18.75" x14ac:dyDescent="0.2">
      <c r="A1" s="920" t="s">
        <v>463</v>
      </c>
      <c r="B1" s="920"/>
      <c r="C1" s="920"/>
      <c r="D1" s="920"/>
      <c r="E1" s="920"/>
      <c r="F1" s="264"/>
      <c r="G1" s="264"/>
    </row>
    <row r="2" spans="1:7" s="18" customFormat="1" ht="17.25" customHeight="1" x14ac:dyDescent="0.2">
      <c r="A2" s="929" t="s">
        <v>791</v>
      </c>
      <c r="B2" s="929"/>
      <c r="C2" s="929"/>
      <c r="D2" s="929"/>
      <c r="E2" s="929"/>
      <c r="F2" s="264"/>
      <c r="G2" s="264"/>
    </row>
    <row r="3" spans="1:7" s="18" customFormat="1" x14ac:dyDescent="0.2">
      <c r="A3" s="921" t="s">
        <v>664</v>
      </c>
      <c r="B3" s="922"/>
      <c r="C3" s="922"/>
      <c r="D3" s="922"/>
      <c r="E3" s="922"/>
      <c r="F3" s="264"/>
      <c r="G3" s="264"/>
    </row>
    <row r="4" spans="1:7" s="18" customFormat="1" x14ac:dyDescent="0.2">
      <c r="A4" s="923" t="s">
        <v>791</v>
      </c>
      <c r="B4" s="923"/>
      <c r="C4" s="923"/>
      <c r="D4" s="923"/>
      <c r="E4" s="923"/>
      <c r="F4" s="264"/>
      <c r="G4" s="264"/>
    </row>
    <row r="5" spans="1:7" s="18" customFormat="1" x14ac:dyDescent="0.2">
      <c r="A5" s="265"/>
      <c r="B5" s="265"/>
      <c r="C5" s="265"/>
      <c r="D5" s="265"/>
      <c r="E5" s="265"/>
      <c r="F5" s="264"/>
      <c r="G5" s="264"/>
    </row>
    <row r="6" spans="1:7" s="10" customFormat="1" x14ac:dyDescent="0.25">
      <c r="A6" s="332" t="s">
        <v>137</v>
      </c>
      <c r="B6" s="266"/>
      <c r="C6" s="266"/>
      <c r="D6" s="266"/>
      <c r="E6" s="333" t="s">
        <v>138</v>
      </c>
      <c r="F6" s="267"/>
      <c r="G6" s="267"/>
    </row>
    <row r="7" spans="1:7" s="10" customFormat="1" ht="28.5" customHeight="1" x14ac:dyDescent="0.2">
      <c r="A7" s="924" t="s">
        <v>665</v>
      </c>
      <c r="B7" s="928" t="s">
        <v>568</v>
      </c>
      <c r="C7" s="928"/>
      <c r="D7" s="928"/>
      <c r="E7" s="926" t="s">
        <v>663</v>
      </c>
      <c r="F7" s="267"/>
      <c r="G7" s="267"/>
    </row>
    <row r="8" spans="1:7" s="18" customFormat="1" ht="30" customHeight="1" x14ac:dyDescent="0.2">
      <c r="A8" s="925"/>
      <c r="B8" s="527" t="s">
        <v>792</v>
      </c>
      <c r="C8" s="527">
        <v>2021</v>
      </c>
      <c r="D8" s="527" t="s">
        <v>793</v>
      </c>
      <c r="E8" s="927"/>
    </row>
    <row r="9" spans="1:7" s="10" customFormat="1" ht="22.5" customHeight="1" thickBot="1" x14ac:dyDescent="0.25">
      <c r="A9" s="803" t="s">
        <v>4</v>
      </c>
      <c r="B9" s="804">
        <v>1333</v>
      </c>
      <c r="C9" s="804">
        <v>91849</v>
      </c>
      <c r="D9" s="804">
        <v>0</v>
      </c>
      <c r="E9" s="805" t="s">
        <v>13</v>
      </c>
    </row>
    <row r="10" spans="1:7" s="10" customFormat="1" ht="22.5" customHeight="1" thickBot="1" x14ac:dyDescent="0.25">
      <c r="A10" s="806" t="s">
        <v>5</v>
      </c>
      <c r="B10" s="807">
        <v>57918</v>
      </c>
      <c r="C10" s="807">
        <v>13265</v>
      </c>
      <c r="D10" s="807">
        <v>0</v>
      </c>
      <c r="E10" s="808" t="s">
        <v>14</v>
      </c>
    </row>
    <row r="11" spans="1:7" s="10" customFormat="1" ht="22.5" customHeight="1" thickBot="1" x14ac:dyDescent="0.25">
      <c r="A11" s="809" t="s">
        <v>6</v>
      </c>
      <c r="B11" s="810">
        <v>14521</v>
      </c>
      <c r="C11" s="810">
        <v>11444</v>
      </c>
      <c r="D11" s="810">
        <v>0</v>
      </c>
      <c r="E11" s="811" t="s">
        <v>15</v>
      </c>
    </row>
    <row r="12" spans="1:7" s="10" customFormat="1" ht="22.5" customHeight="1" thickBot="1" x14ac:dyDescent="0.25">
      <c r="A12" s="806" t="s">
        <v>647</v>
      </c>
      <c r="B12" s="807">
        <v>0</v>
      </c>
      <c r="C12" s="807">
        <v>2309</v>
      </c>
      <c r="D12" s="807">
        <v>0</v>
      </c>
      <c r="E12" s="812" t="s">
        <v>16</v>
      </c>
    </row>
    <row r="13" spans="1:7" s="10" customFormat="1" ht="22.5" customHeight="1" thickBot="1" x14ac:dyDescent="0.25">
      <c r="A13" s="809" t="s">
        <v>8</v>
      </c>
      <c r="B13" s="810">
        <v>0</v>
      </c>
      <c r="C13" s="810">
        <v>2309</v>
      </c>
      <c r="D13" s="810">
        <v>0</v>
      </c>
      <c r="E13" s="811" t="s">
        <v>17</v>
      </c>
    </row>
    <row r="14" spans="1:7" s="10" customFormat="1" ht="22.5" customHeight="1" thickBot="1" x14ac:dyDescent="0.25">
      <c r="A14" s="806" t="s">
        <v>42</v>
      </c>
      <c r="B14" s="807">
        <v>0</v>
      </c>
      <c r="C14" s="807">
        <v>2630</v>
      </c>
      <c r="D14" s="807">
        <v>0</v>
      </c>
      <c r="E14" s="808" t="s">
        <v>18</v>
      </c>
    </row>
    <row r="15" spans="1:7" s="10" customFormat="1" ht="22.5" customHeight="1" thickBot="1" x14ac:dyDescent="0.25">
      <c r="A15" s="809" t="s">
        <v>9</v>
      </c>
      <c r="B15" s="810">
        <v>0</v>
      </c>
      <c r="C15" s="810">
        <v>5052</v>
      </c>
      <c r="D15" s="810">
        <v>0</v>
      </c>
      <c r="E15" s="811" t="s">
        <v>19</v>
      </c>
    </row>
    <row r="16" spans="1:7" s="10" customFormat="1" ht="22.5" customHeight="1" thickBot="1" x14ac:dyDescent="0.25">
      <c r="A16" s="806" t="s">
        <v>43</v>
      </c>
      <c r="B16" s="807">
        <v>0</v>
      </c>
      <c r="C16" s="807">
        <v>3066</v>
      </c>
      <c r="D16" s="807">
        <v>0</v>
      </c>
      <c r="E16" s="808" t="s">
        <v>20</v>
      </c>
    </row>
    <row r="17" spans="1:5" s="10" customFormat="1" ht="22.5" customHeight="1" thickBot="1" x14ac:dyDescent="0.25">
      <c r="A17" s="809" t="s">
        <v>10</v>
      </c>
      <c r="B17" s="810">
        <v>0</v>
      </c>
      <c r="C17" s="810">
        <v>4913</v>
      </c>
      <c r="D17" s="810">
        <v>0</v>
      </c>
      <c r="E17" s="811" t="s">
        <v>21</v>
      </c>
    </row>
    <row r="18" spans="1:5" s="10" customFormat="1" ht="22.5" customHeight="1" thickBot="1" x14ac:dyDescent="0.25">
      <c r="A18" s="806" t="s">
        <v>44</v>
      </c>
      <c r="B18" s="807">
        <v>0</v>
      </c>
      <c r="C18" s="807">
        <v>16944</v>
      </c>
      <c r="D18" s="807">
        <v>0</v>
      </c>
      <c r="E18" s="808" t="s">
        <v>45</v>
      </c>
    </row>
    <row r="19" spans="1:5" s="10" customFormat="1" ht="22.5" customHeight="1" thickBot="1" x14ac:dyDescent="0.25">
      <c r="A19" s="809" t="s">
        <v>11</v>
      </c>
      <c r="B19" s="810">
        <v>0</v>
      </c>
      <c r="C19" s="810">
        <v>26561</v>
      </c>
      <c r="D19" s="810">
        <v>15479</v>
      </c>
      <c r="E19" s="811" t="s">
        <v>22</v>
      </c>
    </row>
    <row r="20" spans="1:5" s="10" customFormat="1" ht="22.5" customHeight="1" x14ac:dyDescent="0.2">
      <c r="A20" s="813" t="s">
        <v>12</v>
      </c>
      <c r="B20" s="814">
        <v>79375</v>
      </c>
      <c r="C20" s="814">
        <v>52145</v>
      </c>
      <c r="D20" s="814">
        <v>69460</v>
      </c>
      <c r="E20" s="815" t="s">
        <v>23</v>
      </c>
    </row>
    <row r="21" spans="1:5" s="10" customFormat="1" ht="24.95" customHeight="1" x14ac:dyDescent="0.2">
      <c r="A21" s="535" t="s">
        <v>0</v>
      </c>
      <c r="B21" s="268">
        <f>SUM(B9:B20)</f>
        <v>153147</v>
      </c>
      <c r="C21" s="268">
        <f>SUM(C9:C20)</f>
        <v>232487</v>
      </c>
      <c r="D21" s="268">
        <f>SUM(D9:D20)</f>
        <v>84939</v>
      </c>
      <c r="E21" s="536" t="s">
        <v>1</v>
      </c>
    </row>
    <row r="22" spans="1:5" ht="24" customHeight="1" x14ac:dyDescent="0.2">
      <c r="A22" s="916" t="s">
        <v>926</v>
      </c>
      <c r="B22" s="917"/>
      <c r="C22" s="553"/>
      <c r="D22" s="918" t="s">
        <v>923</v>
      </c>
      <c r="E22" s="919"/>
    </row>
    <row r="23" spans="1:5" ht="20.100000000000001" customHeight="1" x14ac:dyDescent="0.2">
      <c r="A23" s="852" t="s">
        <v>927</v>
      </c>
      <c r="B23" s="852"/>
      <c r="C23" s="930" t="s">
        <v>907</v>
      </c>
      <c r="D23" s="930"/>
      <c r="E23" s="930"/>
    </row>
    <row r="25" spans="1:5" x14ac:dyDescent="0.2">
      <c r="A25" s="269"/>
    </row>
    <row r="26" spans="1:5" x14ac:dyDescent="0.2">
      <c r="A26" s="272"/>
    </row>
    <row r="27" spans="1:5" x14ac:dyDescent="0.2">
      <c r="A27" s="272"/>
    </row>
    <row r="28" spans="1:5" x14ac:dyDescent="0.2">
      <c r="A28" s="272"/>
    </row>
    <row r="29" spans="1:5" x14ac:dyDescent="0.2">
      <c r="A29" s="272"/>
    </row>
    <row r="30" spans="1:5" x14ac:dyDescent="0.2">
      <c r="A30" s="272"/>
    </row>
    <row r="31" spans="1:5" x14ac:dyDescent="0.2">
      <c r="A31" s="272"/>
    </row>
    <row r="32" spans="1:5" x14ac:dyDescent="0.2">
      <c r="A32" s="272"/>
    </row>
    <row r="33" spans="1:5" x14ac:dyDescent="0.2">
      <c r="A33" s="272"/>
    </row>
    <row r="34" spans="1:5" x14ac:dyDescent="0.2">
      <c r="A34" s="272"/>
      <c r="B34" s="271"/>
      <c r="C34" s="271"/>
      <c r="D34" s="271"/>
      <c r="E34" s="271"/>
    </row>
    <row r="35" spans="1:5" x14ac:dyDescent="0.2">
      <c r="A35" s="272"/>
      <c r="B35" s="271"/>
      <c r="C35" s="271"/>
      <c r="D35" s="271"/>
      <c r="E35" s="271"/>
    </row>
    <row r="36" spans="1:5" x14ac:dyDescent="0.2">
      <c r="A36" s="272"/>
      <c r="B36" s="271"/>
      <c r="C36" s="271"/>
      <c r="D36" s="271"/>
      <c r="E36" s="271"/>
    </row>
    <row r="37" spans="1:5" x14ac:dyDescent="0.2">
      <c r="A37" s="272"/>
      <c r="B37" s="271"/>
      <c r="C37" s="271"/>
      <c r="D37" s="271"/>
      <c r="E37" s="271"/>
    </row>
  </sheetData>
  <mergeCells count="11">
    <mergeCell ref="A23:B23"/>
    <mergeCell ref="A22:B22"/>
    <mergeCell ref="D22:E22"/>
    <mergeCell ref="A1:E1"/>
    <mergeCell ref="A3:E3"/>
    <mergeCell ref="A4:E4"/>
    <mergeCell ref="A7:A8"/>
    <mergeCell ref="E7:E8"/>
    <mergeCell ref="B7:D7"/>
    <mergeCell ref="A2:E2"/>
    <mergeCell ref="C23:E23"/>
  </mergeCells>
  <printOptions horizontalCentered="1" verticalCentered="1"/>
  <pageMargins left="0" right="0" top="0" bottom="0" header="0" footer="0"/>
  <pageSetup paperSize="9" scale="8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Media, Culture and Tourism Chapter 2022</EnglishTitle>
    <PublishingRollupImage xmlns="http://schemas.microsoft.com/sharepoint/v3" xsi:nil="true"/>
    <DocType xmlns="b1657202-86a7-46c3-ba71-02bb0da5a392">
      <Value>Publication</Value>
    </DocType>
    <TaxCatchAll xmlns="b1657202-86a7-46c3-ba71-02bb0da5a392">
      <Value>733</Value>
      <Value>732</Value>
      <Value>735</Value>
      <Value>714</Value>
    </TaxCatchAll>
    <DocumentDescription xmlns="b1657202-86a7-46c3-ba71-02bb0da5a392">فصل الإعلام والثقافة والسياحة 2022</DocumentDescription>
    <DocPeriodicity xmlns="423524d6-f9d7-4b47-aadf-7b8f6888b7b0">Semi-Annual</DocPeriodicity>
    <DocumentDescription0 xmlns="423524d6-f9d7-4b47-aadf-7b8f6888b7b0">Media, Culture and Tourism Chapter 2022</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s>
    </TaxKeywordTaxHTField>
    <Year xmlns="b1657202-86a7-46c3-ba71-02bb0da5a392">2022</Year>
    <PublishingStartDate xmlns="http://schemas.microsoft.com/sharepoint/v3" xsi:nil="true"/>
    <Visible xmlns="b1657202-86a7-46c3-ba71-02bb0da5a392">true</Visible>
    <ArabicTitle xmlns="b1657202-86a7-46c3-ba71-02bb0da5a392">فصل الإعلام والثقافة والسياحة 2022</ArabicTitle>
  </documentManagement>
</p:properties>
</file>

<file path=customXml/itemProps1.xml><?xml version="1.0" encoding="utf-8"?>
<ds:datastoreItem xmlns:ds="http://schemas.openxmlformats.org/officeDocument/2006/customXml" ds:itemID="{CF78CFB9-D59D-4286-9874-9B4422572036}"/>
</file>

<file path=customXml/itemProps2.xml><?xml version="1.0" encoding="utf-8"?>
<ds:datastoreItem xmlns:ds="http://schemas.openxmlformats.org/officeDocument/2006/customXml" ds:itemID="{65F5E168-2CF9-44EE-ADFA-BFFE1CCEBA78}"/>
</file>

<file path=customXml/itemProps3.xml><?xml version="1.0" encoding="utf-8"?>
<ds:datastoreItem xmlns:ds="http://schemas.openxmlformats.org/officeDocument/2006/customXml" ds:itemID="{BE4A1D37-D7AE-4C56-ABF0-C127A36435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38</vt:i4>
      </vt:variant>
      <vt:variant>
        <vt:lpstr>Charts</vt:lpstr>
      </vt:variant>
      <vt:variant>
        <vt:i4>1</vt:i4>
      </vt:variant>
      <vt:variant>
        <vt:lpstr>Named Ranges</vt:lpstr>
      </vt:variant>
      <vt:variant>
        <vt:i4>39</vt:i4>
      </vt:variant>
    </vt:vector>
  </HeadingPairs>
  <TitlesOfParts>
    <vt:vector size="78" baseType="lpstr">
      <vt:lpstr>Cover</vt:lpstr>
      <vt:lpstr>التقديم</vt:lpstr>
      <vt:lpstr>150</vt:lpstr>
      <vt:lpstr>151</vt:lpstr>
      <vt:lpstr>152</vt:lpstr>
      <vt:lpstr>153</vt:lpstr>
      <vt:lpstr>154</vt:lpstr>
      <vt:lpstr>155</vt:lpstr>
      <vt:lpstr>156</vt:lpstr>
      <vt:lpstr>157</vt:lpstr>
      <vt:lpstr>158</vt:lpstr>
      <vt:lpstr>159</vt:lpstr>
      <vt:lpstr>160</vt:lpstr>
      <vt:lpstr>161</vt:lpstr>
      <vt:lpstr>162</vt:lpstr>
      <vt:lpstr>163</vt:lpstr>
      <vt:lpstr>164</vt:lpstr>
      <vt:lpstr>165</vt:lpstr>
      <vt:lpstr>166</vt:lpstr>
      <vt:lpstr>167</vt:lpstr>
      <vt:lpstr>168</vt:lpstr>
      <vt:lpstr>169</vt:lpstr>
      <vt:lpstr>170</vt:lpstr>
      <vt:lpstr>171</vt:lpstr>
      <vt:lpstr>172</vt:lpstr>
      <vt:lpstr>173</vt:lpstr>
      <vt:lpstr>174</vt:lpstr>
      <vt:lpstr>175</vt:lpstr>
      <vt:lpstr>176</vt:lpstr>
      <vt:lpstr>177</vt:lpstr>
      <vt:lpstr>178</vt:lpstr>
      <vt:lpstr>179</vt:lpstr>
      <vt:lpstr>180</vt:lpstr>
      <vt:lpstr>181</vt:lpstr>
      <vt:lpstr>182</vt:lpstr>
      <vt:lpstr>183</vt:lpstr>
      <vt:lpstr>184</vt:lpstr>
      <vt:lpstr>185</vt:lpstr>
      <vt:lpstr>GR.41</vt:lpstr>
      <vt:lpstr>'173'!OLE_LINK7</vt:lpstr>
      <vt:lpstr>'150'!Print_Area</vt:lpstr>
      <vt:lpstr>'151'!Print_Area</vt:lpstr>
      <vt:lpstr>'152'!Print_Area</vt:lpstr>
      <vt:lpstr>'153'!Print_Area</vt:lpstr>
      <vt:lpstr>'154'!Print_Area</vt:lpstr>
      <vt:lpstr>'155'!Print_Area</vt:lpstr>
      <vt:lpstr>'156'!Print_Area</vt:lpstr>
      <vt:lpstr>'158'!Print_Area</vt:lpstr>
      <vt:lpstr>'159'!Print_Area</vt:lpstr>
      <vt:lpstr>'160'!Print_Area</vt:lpstr>
      <vt:lpstr>'161'!Print_Area</vt:lpstr>
      <vt:lpstr>'162'!Print_Area</vt:lpstr>
      <vt:lpstr>'163'!Print_Area</vt:lpstr>
      <vt:lpstr>'164'!Print_Area</vt:lpstr>
      <vt:lpstr>'165'!Print_Area</vt:lpstr>
      <vt:lpstr>'166'!Print_Area</vt:lpstr>
      <vt:lpstr>'167'!Print_Area</vt:lpstr>
      <vt:lpstr>'168'!Print_Area</vt:lpstr>
      <vt:lpstr>'169'!Print_Area</vt:lpstr>
      <vt:lpstr>'170'!Print_Area</vt:lpstr>
      <vt:lpstr>'171'!Print_Area</vt:lpstr>
      <vt:lpstr>'172'!Print_Area</vt:lpstr>
      <vt:lpstr>'173'!Print_Area</vt:lpstr>
      <vt:lpstr>'174'!Print_Area</vt:lpstr>
      <vt:lpstr>'175'!Print_Area</vt:lpstr>
      <vt:lpstr>'176'!Print_Area</vt:lpstr>
      <vt:lpstr>'177'!Print_Area</vt:lpstr>
      <vt:lpstr>'178'!Print_Area</vt:lpstr>
      <vt:lpstr>'179'!Print_Area</vt:lpstr>
      <vt:lpstr>'180'!Print_Area</vt:lpstr>
      <vt:lpstr>'181'!Print_Area</vt:lpstr>
      <vt:lpstr>'182'!Print_Area</vt:lpstr>
      <vt:lpstr>'183'!Print_Area</vt:lpstr>
      <vt:lpstr>'184'!Print_Area</vt:lpstr>
      <vt:lpstr>'185'!Print_Area</vt:lpstr>
      <vt:lpstr>Cover!Print_Area</vt:lpstr>
      <vt:lpstr>التقديم!Print_Area</vt:lpstr>
      <vt:lpstr>'173'!Print_Titles</vt:lpstr>
    </vt:vector>
  </TitlesOfParts>
  <Company>Central Statistical 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Sabir</dc:creator>
  <cp:keywords>Qatar; Planning and Statistics Authority; Economic; Statistics</cp:keywords>
  <cp:lastModifiedBy>Amjad Ahmed Abdelwahab</cp:lastModifiedBy>
  <cp:lastPrinted>2023-07-24T07:00:00Z</cp:lastPrinted>
  <dcterms:created xsi:type="dcterms:W3CDTF">1998-01-05T07:20:42Z</dcterms:created>
  <dcterms:modified xsi:type="dcterms:W3CDTF">2023-07-25T06:48:22Z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732;#Economic|6085dc75-eb92-49a2-825d-d93bad98022e;#733;#Qatar|7dd625fb-5e26-4a0d-87ed-82285b0d7c4a;#714;#Statistics|4003f7a9-613b-43f1-8806-5ee45caf9602;#735;#Planning and Statistics Authority|c62945ff-1054-4639-a689-03d3d18d28db</vt:lpwstr>
  </property>
</Properties>
</file>